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ELL\Desktop\ROZPOČTY\2023_038_Kuchyňka DDM - rozdělení rozpočtu\PD\Rozdělení\"/>
    </mc:Choice>
  </mc:AlternateContent>
  <bookViews>
    <workbookView xWindow="0" yWindow="0" windowWidth="0" windowHeight="0"/>
  </bookViews>
  <sheets>
    <sheet name="Rekapitulace stavby" sheetId="1" r:id="rId1"/>
    <sheet name="Objekt3 - 30 3 Pol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'Objekt3 - 30 3 Pol'!$C$130:$K$257</definedName>
    <definedName name="_xlnm.Print_Area" localSheetId="1">'Objekt3 - 30 3 Pol'!$C$4:$J$76,'Objekt3 - 30 3 Pol'!$C$82:$J$112,'Objekt3 - 30 3 Pol'!$C$118:$J$257</definedName>
    <definedName name="_xlnm.Print_Titles" localSheetId="1">'Objekt3 - 30 3 Pol'!$130:$130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56"/>
  <c r="BH256"/>
  <c r="BG256"/>
  <c r="BF256"/>
  <c r="T256"/>
  <c r="T255"/>
  <c r="R256"/>
  <c r="R255"/>
  <c r="P256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T228"/>
  <c r="R229"/>
  <c r="R228"/>
  <c r="P229"/>
  <c r="P228"/>
  <c r="BI226"/>
  <c r="BH226"/>
  <c r="BG226"/>
  <c r="BF226"/>
  <c r="T226"/>
  <c r="T225"/>
  <c r="R226"/>
  <c r="R225"/>
  <c r="P226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F125"/>
  <c r="E123"/>
  <c r="F89"/>
  <c r="E87"/>
  <c r="J24"/>
  <c r="E24"/>
  <c r="J128"/>
  <c r="J23"/>
  <c r="J21"/>
  <c r="E21"/>
  <c r="J91"/>
  <c r="J20"/>
  <c r="J18"/>
  <c r="E18"/>
  <c r="F128"/>
  <c r="J17"/>
  <c r="J15"/>
  <c r="E15"/>
  <c r="F91"/>
  <c r="J14"/>
  <c r="J12"/>
  <c r="J125"/>
  <c r="E7"/>
  <c r="E85"/>
  <c i="1" r="L90"/>
  <c r="AM90"/>
  <c r="AM89"/>
  <c r="L89"/>
  <c r="AM87"/>
  <c r="L87"/>
  <c r="L85"/>
  <c r="L84"/>
  <c i="2" r="J232"/>
  <c r="BK212"/>
  <c r="BK187"/>
  <c r="J150"/>
  <c r="BK136"/>
  <c r="J212"/>
  <c r="J194"/>
  <c r="J164"/>
  <c r="J148"/>
  <c r="BK256"/>
  <c r="J249"/>
  <c r="J238"/>
  <c r="J210"/>
  <c r="BK198"/>
  <c r="BK179"/>
  <c r="BK164"/>
  <c r="BK232"/>
  <c r="BK201"/>
  <c r="BK182"/>
  <c r="BK161"/>
  <c r="J142"/>
  <c r="J256"/>
  <c r="BK247"/>
  <c r="J245"/>
  <c r="BK238"/>
  <c r="J223"/>
  <c r="J189"/>
  <c r="J158"/>
  <c r="BK229"/>
  <c r="BK208"/>
  <c r="J184"/>
  <c r="J161"/>
  <c r="J229"/>
  <c r="BK219"/>
  <c r="J198"/>
  <c r="J168"/>
  <c r="BK153"/>
  <c r="BK142"/>
  <c i="1" r="AS94"/>
  <c i="2" r="BK216"/>
  <c r="J176"/>
  <c r="BK155"/>
  <c r="BK251"/>
  <c r="J251"/>
  <c r="BK223"/>
  <c r="J216"/>
  <c r="J206"/>
  <c r="BK194"/>
  <c r="BK176"/>
  <c r="J145"/>
  <c r="BK206"/>
  <c r="J187"/>
  <c r="J174"/>
  <c r="J155"/>
  <c r="J133"/>
  <c r="BK249"/>
  <c r="BK245"/>
  <c r="J240"/>
  <c r="BK234"/>
  <c r="BK210"/>
  <c r="J171"/>
  <c r="J153"/>
  <c r="BK226"/>
  <c r="BK191"/>
  <c r="BK171"/>
  <c r="BK133"/>
  <c r="J236"/>
  <c r="J208"/>
  <c r="BK189"/>
  <c r="BK158"/>
  <c r="BK145"/>
  <c r="J139"/>
  <c r="J219"/>
  <c r="BK204"/>
  <c r="BK174"/>
  <c r="BK150"/>
  <c r="J253"/>
  <c r="BK240"/>
  <c r="J234"/>
  <c r="J204"/>
  <c r="J182"/>
  <c r="BK168"/>
  <c r="J136"/>
  <c r="J226"/>
  <c r="J191"/>
  <c r="BK148"/>
  <c r="BK253"/>
  <c r="J247"/>
  <c r="BK242"/>
  <c r="BK236"/>
  <c r="J221"/>
  <c r="BK184"/>
  <c r="J242"/>
  <c r="BK221"/>
  <c r="J201"/>
  <c r="J179"/>
  <c r="BK139"/>
  <c l="1" r="T132"/>
  <c r="P178"/>
  <c r="BK157"/>
  <c r="J157"/>
  <c r="J98"/>
  <c r="BK173"/>
  <c r="J173"/>
  <c r="J101"/>
  <c r="P157"/>
  <c r="T173"/>
  <c r="BK132"/>
  <c r="J132"/>
  <c r="J97"/>
  <c r="R157"/>
  <c r="P173"/>
  <c r="T178"/>
  <c r="R197"/>
  <c r="P218"/>
  <c r="T231"/>
  <c r="R244"/>
  <c r="R132"/>
  <c r="R173"/>
  <c r="R178"/>
  <c r="T197"/>
  <c r="BK218"/>
  <c r="J218"/>
  <c r="J106"/>
  <c r="R218"/>
  <c r="BK231"/>
  <c r="J231"/>
  <c r="J109"/>
  <c r="P231"/>
  <c r="BK244"/>
  <c r="J244"/>
  <c r="J110"/>
  <c r="P244"/>
  <c r="P132"/>
  <c r="T157"/>
  <c r="BK178"/>
  <c r="J178"/>
  <c r="J102"/>
  <c r="BK197"/>
  <c r="J197"/>
  <c r="J104"/>
  <c r="P197"/>
  <c r="T218"/>
  <c r="R231"/>
  <c r="T244"/>
  <c r="BK167"/>
  <c r="J167"/>
  <c r="J99"/>
  <c r="BK193"/>
  <c r="J193"/>
  <c r="J103"/>
  <c r="BK170"/>
  <c r="J170"/>
  <c r="J100"/>
  <c r="BK225"/>
  <c r="J225"/>
  <c r="J107"/>
  <c r="BK228"/>
  <c r="J228"/>
  <c r="J108"/>
  <c r="BK255"/>
  <c r="J255"/>
  <c r="J111"/>
  <c r="BK215"/>
  <c r="J215"/>
  <c r="J105"/>
  <c r="J89"/>
  <c r="E121"/>
  <c r="F127"/>
  <c r="BE136"/>
  <c r="BE168"/>
  <c r="BE187"/>
  <c r="BE189"/>
  <c r="BE198"/>
  <c r="BE219"/>
  <c r="J127"/>
  <c r="BE161"/>
  <c r="BE174"/>
  <c r="BE176"/>
  <c r="BE182"/>
  <c r="BE191"/>
  <c r="BE194"/>
  <c r="BE229"/>
  <c r="BE238"/>
  <c r="BE240"/>
  <c r="BE242"/>
  <c r="BE245"/>
  <c r="BE247"/>
  <c r="BE251"/>
  <c r="J92"/>
  <c r="BE139"/>
  <c r="BE158"/>
  <c r="BE204"/>
  <c r="BE223"/>
  <c r="BE234"/>
  <c r="F92"/>
  <c r="BE133"/>
  <c r="BE153"/>
  <c r="BE208"/>
  <c r="BE212"/>
  <c r="BE221"/>
  <c r="BE226"/>
  <c r="BE232"/>
  <c r="BE236"/>
  <c r="BE249"/>
  <c r="BE253"/>
  <c r="BE256"/>
  <c r="BE142"/>
  <c r="BE145"/>
  <c r="BE171"/>
  <c r="BE184"/>
  <c r="BE148"/>
  <c r="BE150"/>
  <c r="BE155"/>
  <c r="BE164"/>
  <c r="BE179"/>
  <c r="BE201"/>
  <c r="BE206"/>
  <c r="BE210"/>
  <c r="BE216"/>
  <c r="F36"/>
  <c i="1" r="BC95"/>
  <c r="BC94"/>
  <c r="W32"/>
  <c i="2" r="F37"/>
  <c i="1" r="BD95"/>
  <c r="BD94"/>
  <c r="W33"/>
  <c i="2" r="F35"/>
  <c i="1" r="BB95"/>
  <c r="BB94"/>
  <c r="AX94"/>
  <c i="2" r="F34"/>
  <c i="1" r="BA95"/>
  <c r="BA94"/>
  <c r="AW94"/>
  <c r="AK30"/>
  <c i="2" r="J34"/>
  <c i="1" r="AW95"/>
  <c i="2" l="1" r="P131"/>
  <c i="1" r="AU95"/>
  <c i="2" r="R131"/>
  <c r="T131"/>
  <c r="BK131"/>
  <c r="J131"/>
  <c r="J96"/>
  <c i="1" r="AU94"/>
  <c i="2" r="J33"/>
  <c i="1" r="AV95"/>
  <c r="AT95"/>
  <c r="AY94"/>
  <c r="W31"/>
  <c i="2" r="F33"/>
  <c i="1" r="AZ95"/>
  <c r="AZ94"/>
  <c r="W29"/>
  <c r="W30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<sst xmlns="http://schemas.openxmlformats.org/spreadsheetml/2006/main">
  <si>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</si>
  <si>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</si>
  <si>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</si>
  <si>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</si>
  <si>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{fd64d348-23b5-4309-bad5-fc20fa1f2031}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</si>
  <si>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</si>
  <si>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</si>
  <si>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</si>
  <si>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</si>
  <si>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</si>
  <si>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</si>
  <si>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</si>
  <si>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</si>
  <si>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</si>
  <si>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30-3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</si>
  <si>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</si>
  <si>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</si>
  <si>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rozpočet cvicna kuchyn - Rekonstrukce mistnosti DDM Rychnov nad Kneznou</t>
  </si>
  <si>
    <t>KSO:</t>
  </si>
  <si>
    <t>CC-CZ:</t>
  </si>
  <si>
    <t>Místo:</t>
  </si>
  <si>
    <t xml:space="preserve"> </t>
  </si>
  <si>
    <t>Datum:</t>
  </si>
  <si>
    <t>21. 11. 2023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</si>
  <si>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</si>
  <si>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</si>
  <si>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</si>
  <si>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</si>
  <si>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</si>
  <si>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</si>
  <si>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</si>
  <si>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</si>
  <si>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</si>
  <si>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</si>
  <si>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</si>
  <si>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</si>
  <si>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</si>
  <si>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</si>
  <si>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</si>
  <si>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</si>
  <si>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</si>
  <si>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</si>
  <si>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</si>
  <si>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</si>
  <si>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</si>
  <si>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</si>
  <si>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</si>
  <si>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</si>
  <si>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</si>
  <si>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</si>
  <si>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</si>
  <si>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</si>
  <si>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</si>
  <si>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</si>
  <si>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</si>
  <si>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</si>
  <si>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</si>
  <si>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</si>
  <si>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</si>
  <si>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</si>
  <si>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</si>
  <si>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</si>
  <si>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</si>
  <si>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</si>
  <si>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</si>
  <si>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</si>
  <si>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</si>
  <si>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</si>
  <si>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</si>
  <si>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</si>
  <si>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</si>
  <si>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</si>
  <si>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</si>
  <si>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</si>
  <si>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</si>
  <si>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</si>
  <si>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</si>
  <si>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</si>
  <si>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Objekt3</t>
  </si>
  <si>
    <t>30 3 Pol</t>
  </si>
  <si>
    <t>STA</t>
  </si>
  <si>
    <t>1</t>
  </si>
  <si>
    <t>{81c49b44-58b1-44ca-aba8-3f8b7f71285b}</t>
  </si>
  <si>
    <t>2</t>
  </si>
  <si>
    <t>KRYCÍ LIST SOUPISU PRACÍ</t>
  </si>
  <si>
    <t>Objekt:</t>
  </si>
  <si>
    <t>Objekt3 - 30 3 Pol</t>
  </si>
  <si>
    <t>REKAPITULACE ČLENĚNÍ SOUPISU PRACÍ</t>
  </si>
  <si>
    <t>Kód dílu - Popis</t>
  </si>
  <si>
    <t>Cena celkem [CZK]</t>
  </si>
  <si>
    <t>Náklady ze soupisu prací</t>
  </si>
  <si>
    <t>-1</t>
  </si>
  <si>
    <t>61 - Úpravy povrchů vnitřní</t>
  </si>
  <si>
    <t>63 - Podlahy a podlahové konstrukce</t>
  </si>
  <si>
    <t>64 - Výplně otvorů</t>
  </si>
  <si>
    <t>94 - Lešení a stavební výtahy</t>
  </si>
  <si>
    <t>95 - Dokončovací konstrukce na pozemních stavbách</t>
  </si>
  <si>
    <t>96 - Bourání konstrukcí</t>
  </si>
  <si>
    <t>99 - Staveništní přesun hmot</t>
  </si>
  <si>
    <t>776 - Podlahy povlakové</t>
  </si>
  <si>
    <t>783 - Nátěry</t>
  </si>
  <si>
    <t>784 - Malby</t>
  </si>
  <si>
    <t>799 - Ostatní</t>
  </si>
  <si>
    <t>M21 - Elektromontáže</t>
  </si>
  <si>
    <t>D96 - Přesuny suti a vybouraných hmot</t>
  </si>
  <si>
    <t>ON - Ostatní náklady</t>
  </si>
  <si>
    <t>VN -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</si>
  <si>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</si>
  <si>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</si>
  <si>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</si>
  <si>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</si>
  <si>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</si>
  <si>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</si>
  <si>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</si>
  <si>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</si>
  <si>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</si>
  <si>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</si>
  <si>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</si>
  <si>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</si>
  <si>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</si>
  <si>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61</t>
  </si>
  <si>
    <t>Úpravy povrchů vnitřní</t>
  </si>
  <si>
    <t>ROZPOCET</t>
  </si>
  <si>
    <t>K</t>
  </si>
  <si>
    <t>601011141RT3</t>
  </si>
  <si>
    <t xml:space="preserve">Omítka stropů a podhledů z hotových směsí vrstva štuková, vápenná,  , tloušťka vrstvy 4 mm,</t>
  </si>
  <si>
    <t>m2</t>
  </si>
  <si>
    <t>4</t>
  </si>
  <si>
    <t>PP</t>
  </si>
  <si>
    <t>P</t>
  </si>
  <si>
    <t>Poznámka k položce:_x000d_
po jednotlivých vrstvách</t>
  </si>
  <si>
    <t>601016195R00</t>
  </si>
  <si>
    <t>Omítka stropů a podhledů z hotových směsí Doplňkové práce pro omítky stropů z hotových směsí hloubková penetrace stropů silikátová</t>
  </si>
  <si>
    <t>3</t>
  </si>
  <si>
    <t>602011141RT3</t>
  </si>
  <si>
    <t xml:space="preserve">Omítka stěn z hotových směsí vrstva štuková, vápenná,  , tloušťka vrstvy 4 mm,</t>
  </si>
  <si>
    <t>6</t>
  </si>
  <si>
    <t>602016195R00</t>
  </si>
  <si>
    <t xml:space="preserve">Omítka stěn z hotových směsí Doplňkové práce pro omítky stěn z hotových směsí  hloubková penetrace stěn silikátová</t>
  </si>
  <si>
    <t>8</t>
  </si>
  <si>
    <t>5</t>
  </si>
  <si>
    <t>610991111R00</t>
  </si>
  <si>
    <t>Zakrývání výplní vnitřních otvorů, předmětů apod. fólií Pe 0,05-0,2 mm</t>
  </si>
  <si>
    <t>10</t>
  </si>
  <si>
    <t>Poznámka k položce:_x000d_
které se zřizují před úpravami povrchu, a obalení osazených dveřních zárubní před znečištěním při úpravách povrchu nástřikem plastických maltovin včetně pozdějšího odkrytí,</t>
  </si>
  <si>
    <t>611421311R00</t>
  </si>
  <si>
    <t xml:space="preserve">Oprava vnitřních vápenných omítek stropů železobetonových rovných tvárnicových a kleneb v množství opravované plochy  v množství opravované plochy přes 10 do 30 %, hrubých</t>
  </si>
  <si>
    <t>12</t>
  </si>
  <si>
    <t>7</t>
  </si>
  <si>
    <t>611481211RU1</t>
  </si>
  <si>
    <t>Vyztužení vnitřních omítek stropů sklotextilní síťovinou s dodávkou síťoviny a stěrkového tmelu</t>
  </si>
  <si>
    <t>14</t>
  </si>
  <si>
    <t>Poznámka k položce:_x000d_
s pomocným lešením o výšce podlahy do 1900 mm a pro zatížení do 1,5 kPa,</t>
  </si>
  <si>
    <t>612421311R00</t>
  </si>
  <si>
    <t>Oprava vnitřních vápenných omítek stěn v množství opravované plochy přes 10 do 30 %, hrubých</t>
  </si>
  <si>
    <t>16</t>
  </si>
  <si>
    <t>9</t>
  </si>
  <si>
    <t>612481211RU1</t>
  </si>
  <si>
    <t>Vyztužení povrchu vnitřních stěn sklotextilní síťovinou s dodávkou síťoviny a stěrkového tmelu</t>
  </si>
  <si>
    <t>18</t>
  </si>
  <si>
    <t>63</t>
  </si>
  <si>
    <t>Podlahy a podlahové konstrukce</t>
  </si>
  <si>
    <t>631312141R00</t>
  </si>
  <si>
    <t>Doplnění mazanin betonem prostým rýh v dosavadních mazaninách</t>
  </si>
  <si>
    <t>m3</t>
  </si>
  <si>
    <t>20</t>
  </si>
  <si>
    <t>Poznámka k položce:_x000d_
prostým betonem (s dodáním hmot) bez potěru,</t>
  </si>
  <si>
    <t>11</t>
  </si>
  <si>
    <t>632411110RT2</t>
  </si>
  <si>
    <t>Potěr ze suchých směsí samonivelační polymercementová stěrka, pevnost v tlaku 30 MPa, tloušťky 10 mm, bez penetrace</t>
  </si>
  <si>
    <t>22</t>
  </si>
  <si>
    <t>Poznámka k položce:_x000d_
s rozprostřením a uhlazením</t>
  </si>
  <si>
    <t>632411904R00</t>
  </si>
  <si>
    <t>Potěr ze suchých směsí nátěr savých podkladů penetrační,</t>
  </si>
  <si>
    <t>24</t>
  </si>
  <si>
    <t>64</t>
  </si>
  <si>
    <t>Výplně otvorů</t>
  </si>
  <si>
    <t>13</t>
  </si>
  <si>
    <t>64001</t>
  </si>
  <si>
    <t>D+M vstupních dveří vč. zárubní</t>
  </si>
  <si>
    <t>kus</t>
  </si>
  <si>
    <t>26</t>
  </si>
  <si>
    <t>94</t>
  </si>
  <si>
    <t>Lešení a stavební výtahy</t>
  </si>
  <si>
    <t>941955002R00</t>
  </si>
  <si>
    <t>Lešení lehké pracovní pomocné pomocné, o výšce lešeňové podlahy přes 1,2 do 1,9 m</t>
  </si>
  <si>
    <t>28</t>
  </si>
  <si>
    <t>95</t>
  </si>
  <si>
    <t>Dokončovací konstrukce na pozemních stavbách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</si>
  <si>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</si>
  <si>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</t>
  </si>
  <si>
    <t>30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</si>
  <si>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</si>
  <si>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952122</t>
  </si>
  <si>
    <t>Zakrytí stávajících podlach geotextilii, folií a sololitem, - ochrana stávajících podlah proti poškození</t>
  </si>
  <si>
    <t>32</t>
  </si>
  <si>
    <t>96</t>
  </si>
  <si>
    <t>Bourání konstrukcí</t>
  </si>
  <si>
    <t>17</t>
  </si>
  <si>
    <t>962032231R00</t>
  </si>
  <si>
    <t>Bourání zdiva nadzákladového z cihel pálených nebo vápenopískových, na maltu vápenou nebo vápenocementovou</t>
  </si>
  <si>
    <t>34</t>
  </si>
  <si>
    <t xml:space="preserve">Poznámka k položce:_x000d_
nebo vybourání otvorů průřezové plochy přes 4 m2 ve zdivu nadzákladovém, včetně pomocného lešení o výšce podlahy do 1900 mm a pro zatížení do 1,5 kPa  (150 kg/m2)</t>
  </si>
  <si>
    <t>965048515R00</t>
  </si>
  <si>
    <t>Broušení betonového povrchu do tloušťky 5 mm</t>
  </si>
  <si>
    <t>36</t>
  </si>
  <si>
    <t>19</t>
  </si>
  <si>
    <t>968061125R00</t>
  </si>
  <si>
    <t>Vyvěšení nebo zavěšení dřevěných křídel dveří, plochy do 2 m2</t>
  </si>
  <si>
    <t>38</t>
  </si>
  <si>
    <t>Poznámka k položce:_x000d_
oken, dveří a vrat, s uložením a opětovným zavěšením po provedení stavebních změn,</t>
  </si>
  <si>
    <t>968072456R00</t>
  </si>
  <si>
    <t xml:space="preserve">Vybourání a vyjmutí kovových rámů a rolet rámů, včetně pomocného lešení o výšce podlahy do 1900 mm a pro zatížení do 1,5 kPa  (150 kg/m2) dveřních zárubní, plochy přes 2 m2</t>
  </si>
  <si>
    <t>40</t>
  </si>
  <si>
    <t>978011141R00</t>
  </si>
  <si>
    <t>Otlučení omítek vápenných nebo vápenocementových vnitřních s vyškrabáním spár, s očištěním zdiva stropů, v rozsahu do 30 %</t>
  </si>
  <si>
    <t>42</t>
  </si>
  <si>
    <t>978013141R00</t>
  </si>
  <si>
    <t>Otlučení omítek vápenných nebo vápenocementových vnitřních s vyškrabáním spár, s očištěním zdiva stěn, v rozsahu do 30 %</t>
  </si>
  <si>
    <t>44</t>
  </si>
  <si>
    <t>99</t>
  </si>
  <si>
    <t>Staveništní přesun hmot</t>
  </si>
  <si>
    <t>23</t>
  </si>
  <si>
    <t>999281111R00</t>
  </si>
  <si>
    <t xml:space="preserve">Přesun hmot pro opravy a údržbu objektů pro opravy a údržbu dosavadních objektů včetně vnějších plášťů  výšky do 25 m,</t>
  </si>
  <si>
    <t>t</t>
  </si>
  <si>
    <t>46</t>
  </si>
  <si>
    <t>Poznámka k položce:_x000d_
oborů 801, 803, 811 a 812</t>
  </si>
  <si>
    <t>776</t>
  </si>
  <si>
    <t>Podlahy povlakové</t>
  </si>
  <si>
    <t>776101101R00</t>
  </si>
  <si>
    <t>Přípravné práce vysávání povlakových podlah průmyslovým vysavačem</t>
  </si>
  <si>
    <t>48</t>
  </si>
  <si>
    <t>Poznámka k položce:_x000d_
položky neobsahují žádný materiál</t>
  </si>
  <si>
    <t>25</t>
  </si>
  <si>
    <t>776101121R00</t>
  </si>
  <si>
    <t>Přípravné práce penetrace podkladu</t>
  </si>
  <si>
    <t>50</t>
  </si>
  <si>
    <t>776421100RU1</t>
  </si>
  <si>
    <t>Lepení soklíků PVC a napojení krytiny na stěnu lepení podlahových soklíků z PVC a vinylu včetně dodávky soklíku</t>
  </si>
  <si>
    <t>m</t>
  </si>
  <si>
    <t>52</t>
  </si>
  <si>
    <t>27</t>
  </si>
  <si>
    <t>776511820RT3</t>
  </si>
  <si>
    <t>Odstranění povlakových podlah z nášlapné plochy lepených, s podložkou, z ploch do 10 m2</t>
  </si>
  <si>
    <t>54</t>
  </si>
  <si>
    <t>776521230RT1</t>
  </si>
  <si>
    <t xml:space="preserve">Lepení povlakových podlah z plastů  Lepení povlakových podlah z plastů vodivých - čtverce montáž,</t>
  </si>
  <si>
    <t>56</t>
  </si>
  <si>
    <t>29</t>
  </si>
  <si>
    <t>28412286R</t>
  </si>
  <si>
    <t>podlahovina PVC v rolích; š = 1 500,0 mm; l = 12 000 mm; tl. 2,00 mm; heterogenní; povrch. úprava PUR lak; protiskluzná; elektrostaticky vodivá; oblast bytová, komerční, průmyslová</t>
  </si>
  <si>
    <t>58</t>
  </si>
  <si>
    <t>998776203R00</t>
  </si>
  <si>
    <t>Přesun hmot pro podlahy povlakové v objektech výšky do 24 m</t>
  </si>
  <si>
    <t>%</t>
  </si>
  <si>
    <t>60</t>
  </si>
  <si>
    <t>Poznámka k položce:_x000d_
vodorovně do 50 m</t>
  </si>
  <si>
    <t>783</t>
  </si>
  <si>
    <t>Nátěry</t>
  </si>
  <si>
    <t>31</t>
  </si>
  <si>
    <t>7831</t>
  </si>
  <si>
    <t>Očištění a nátěr ocel. zárubní 1xzáklad+2xemail</t>
  </si>
  <si>
    <t>62</t>
  </si>
  <si>
    <t>784</t>
  </si>
  <si>
    <t>Malby</t>
  </si>
  <si>
    <t>784402802R00</t>
  </si>
  <si>
    <t>Odstranění maleb oškrabáním, v místnostech přes 3,8 m do 5 m</t>
  </si>
  <si>
    <t>33</t>
  </si>
  <si>
    <t>784191301R00</t>
  </si>
  <si>
    <t>Příprava povrchu Penetrace (napouštění) podkladu protiplísňová, jednonásobná</t>
  </si>
  <si>
    <t>66</t>
  </si>
  <si>
    <t>784195322R00</t>
  </si>
  <si>
    <t xml:space="preserve">Malby z malířských směsí otěruvzdorných,  , barevné, dvojnásobné</t>
  </si>
  <si>
    <t>68</t>
  </si>
  <si>
    <t>799</t>
  </si>
  <si>
    <t>Ostatní</t>
  </si>
  <si>
    <t>35</t>
  </si>
  <si>
    <t xml:space="preserve">913      R00</t>
  </si>
  <si>
    <t>Hzs - Stavební dělník</t>
  </si>
  <si>
    <t>h</t>
  </si>
  <si>
    <t>70</t>
  </si>
  <si>
    <t>M21</t>
  </si>
  <si>
    <t>Elektromontáže</t>
  </si>
  <si>
    <t>21001</t>
  </si>
  <si>
    <t>Elektroinstalace- dle samostatného rozpočtu, nové kabelové rozvody, vypínače, zásuvky, výměna světel; demontáž původní el. instalace</t>
  </si>
  <si>
    <t>soub</t>
  </si>
  <si>
    <t>72</t>
  </si>
  <si>
    <t>D96</t>
  </si>
  <si>
    <t>Přesuny suti a vybouraných hmot</t>
  </si>
  <si>
    <t>37</t>
  </si>
  <si>
    <t>979011211R00</t>
  </si>
  <si>
    <t>Svislá doprava suti a vybouraných hmot nošením za prvé podlaží nad základním podlažím</t>
  </si>
  <si>
    <t>74</t>
  </si>
  <si>
    <t>979081111R00</t>
  </si>
  <si>
    <t>Odvoz suti a vybouraných hmot na skládku do 1 km</t>
  </si>
  <si>
    <t>76</t>
  </si>
  <si>
    <t>39</t>
  </si>
  <si>
    <t>979081121R00</t>
  </si>
  <si>
    <t>Odvoz suti a vybouraných hmot na skládku příplatek za každý další 1 km</t>
  </si>
  <si>
    <t>78</t>
  </si>
  <si>
    <t>979082111R00</t>
  </si>
  <si>
    <t>Vnitrostaveništní doprava suti a vybouraných hmot do 10 m</t>
  </si>
  <si>
    <t>80</t>
  </si>
  <si>
    <t>41</t>
  </si>
  <si>
    <t>979082121R00</t>
  </si>
  <si>
    <t>Vnitrostaveništní doprava suti a vybouraných hmot příplatek k ceně za každých dalších 5 m</t>
  </si>
  <si>
    <t>82</t>
  </si>
  <si>
    <t>979990107R00</t>
  </si>
  <si>
    <t xml:space="preserve">Poplatek za skládku za uložení, směs betonu, cihel a dřeva,  , skupina 17 09 04 z Katalogu odpadů</t>
  </si>
  <si>
    <t>84</t>
  </si>
  <si>
    <t>ON</t>
  </si>
  <si>
    <t>Ostatní náklady</t>
  </si>
  <si>
    <t>43</t>
  </si>
  <si>
    <t>005211010R</t>
  </si>
  <si>
    <t>Předání a převzetí staveniště</t>
  </si>
  <si>
    <t>soubor</t>
  </si>
  <si>
    <t>86</t>
  </si>
  <si>
    <t>00524 R</t>
  </si>
  <si>
    <t>Předání a převzetí díla</t>
  </si>
  <si>
    <t>88</t>
  </si>
  <si>
    <t>45</t>
  </si>
  <si>
    <t>005121 R</t>
  </si>
  <si>
    <t>Zařízení staveniště</t>
  </si>
  <si>
    <t>90</t>
  </si>
  <si>
    <t>VRN91-51</t>
  </si>
  <si>
    <t>Náklady na projekční práce - skutečná stav</t>
  </si>
  <si>
    <t>92</t>
  </si>
  <si>
    <t>47</t>
  </si>
  <si>
    <t>VRN91-61</t>
  </si>
  <si>
    <t>Zpracování fotodokumentace : A) fotofokumentace stávajícího stavu před zahájením stavebních prací, B) fotodokumentace průběhu realizace stavby C) fotodokumentace dokončeného díla.</t>
  </si>
  <si>
    <t>VN</t>
  </si>
  <si>
    <t>Vedlejší náklady</t>
  </si>
  <si>
    <t>005124010R</t>
  </si>
  <si>
    <t>Koordinační činnost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</si>
</sst>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0" xfId="0" applyFont="1" applyAlignment="1">
      <alignment vertical="center" wrapText="1"/>
    </xf>
    <xf numFmtId="167" fontId="18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="1" customFormat="1" ht="36.96" customHeight="1">
      <c r="AR2" s="13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="1" customFormat="1" ht="12" customHeight="1">
      <c r="B5" s="17"/>
      <c r="D5" s="21" t="s">
        <v>13</v>
      </c>
      <c r="K5" s="22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7"/>
      <c r="BE5" s="23" t="s">
        <v>15</v>
      </c>
      <c r="BS5" s="14" t="s">
        <v>6</v>
      </c>
    </row>
    <row r="6" s="1" customFormat="1" ht="36.96" customHeight="1">
      <c r="B6" s="17"/>
      <c r="D6" s="24" t="s">
        <v>16</v>
      </c>
      <c r="K6" s="25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7"/>
      <c r="BE6" s="26"/>
      <c r="BS6" s="14" t="s">
        <v>6</v>
      </c>
    </row>
    <row r="7" s="1" customFormat="1" ht="12" customHeight="1">
      <c r="B7" s="17"/>
      <c r="D7" s="27" t="s">
        <v>18</v>
      </c>
      <c r="K7" s="22" t="s">
        <v>1</v>
      </c>
      <c r="AK7" s="27" t="s">
        <v>19</v>
      </c>
      <c r="AN7" s="22" t="s">
        <v>1</v>
      </c>
      <c r="AR7" s="17"/>
      <c r="BE7" s="26"/>
      <c r="BS7" s="14" t="s">
        <v>6</v>
      </c>
    </row>
    <row r="8" s="1" customFormat="1" ht="12" customHeight="1">
      <c r="B8" s="17"/>
      <c r="D8" s="27" t="s">
        <v>20</v>
      </c>
      <c r="K8" s="22" t="s">
        <v>21</v>
      </c>
      <c r="AK8" s="27" t="s">
        <v>22</v>
      </c>
      <c r="AN8" s="28" t="s">
        <v>23</v>
      </c>
      <c r="AR8" s="17"/>
      <c r="BE8" s="26"/>
      <c r="BS8" s="14" t="s">
        <v>6</v>
      </c>
    </row>
    <row r="9" s="1" customFormat="1" ht="14.4" customHeight="1">
      <c r="B9" s="17"/>
      <c r="AR9" s="17"/>
      <c r="BE9" s="26"/>
      <c r="BS9" s="14" t="s">
        <v>6</v>
      </c>
    </row>
    <row r="10" s="1" customFormat="1" ht="12" customHeight="1">
      <c r="B10" s="17"/>
      <c r="D10" s="27" t="s">
        <v>24</v>
      </c>
      <c r="AK10" s="27" t="s">
        <v>25</v>
      </c>
      <c r="AN10" s="22" t="s">
        <v>1</v>
      </c>
      <c r="AR10" s="17"/>
      <c r="BE10" s="26"/>
      <c r="BS10" s="14" t="s">
        <v>6</v>
      </c>
    </row>
    <row r="11" s="1" customFormat="1" ht="18.48" customHeight="1">
      <c r="B11" s="17"/>
      <c r="E11" s="22" t="s">
        <v>21</v>
      </c>
      <c r="AK11" s="27" t="s">
        <v>26</v>
      </c>
      <c r="AN11" s="22" t="s">
        <v>1</v>
      </c>
      <c r="AR11" s="17"/>
      <c r="BE11" s="26"/>
      <c r="BS11" s="14" t="s">
        <v>6</v>
      </c>
    </row>
    <row r="12" s="1" customFormat="1" ht="6.96" customHeight="1">
      <c r="B12" s="17"/>
      <c r="AR12" s="17"/>
      <c r="BE12" s="26"/>
      <c r="BS12" s="14" t="s">
        <v>6</v>
      </c>
    </row>
    <row r="13" s="1" customFormat="1" ht="12" customHeight="1">
      <c r="B13" s="17"/>
      <c r="D13" s="27" t="s">
        <v>27</v>
      </c>
      <c r="AK13" s="27" t="s">
        <v>25</v>
      </c>
      <c r="AN13" s="29" t="s">
        <v>28</v>
      </c>
      <c r="AR13" s="17"/>
      <c r="BE13" s="26"/>
      <c r="BS13" s="14" t="s">
        <v>6</v>
      </c>
    </row>
    <row r="14">
      <c r="B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N14" s="29" t="s">
        <v>28</v>
      </c>
      <c r="AR14" s="17"/>
      <c r="BE14" s="26"/>
      <c r="BS14" s="14" t="s">
        <v>6</v>
      </c>
    </row>
    <row r="15" s="1" customFormat="1" ht="6.96" customHeight="1">
      <c r="B15" s="17"/>
      <c r="AR15" s="17"/>
      <c r="BE15" s="26"/>
      <c r="BS15" s="14" t="s">
        <v>3</v>
      </c>
    </row>
    <row r="16" s="1" customFormat="1" ht="12" customHeight="1">
      <c r="B16" s="17"/>
      <c r="D16" s="27" t="s">
        <v>29</v>
      </c>
      <c r="AK16" s="27" t="s">
        <v>25</v>
      </c>
      <c r="AN16" s="22" t="s">
        <v>1</v>
      </c>
      <c r="AR16" s="17"/>
      <c r="BE16" s="26"/>
      <c r="BS16" s="14" t="s">
        <v>3</v>
      </c>
    </row>
    <row r="17" s="1" customFormat="1" ht="18.48" customHeight="1">
      <c r="B17" s="17"/>
      <c r="E17" s="22" t="s">
        <v>21</v>
      </c>
      <c r="AK17" s="27" t="s">
        <v>26</v>
      </c>
      <c r="AN17" s="22" t="s">
        <v>1</v>
      </c>
      <c r="AR17" s="17"/>
      <c r="BE17" s="26"/>
      <c r="BS17" s="14" t="s">
        <v>30</v>
      </c>
    </row>
    <row r="18" s="1" customFormat="1" ht="6.96" customHeight="1">
      <c r="B18" s="17"/>
      <c r="AR18" s="17"/>
      <c r="BE18" s="26"/>
      <c r="BS18" s="14" t="s">
        <v>6</v>
      </c>
    </row>
    <row r="19" s="1" customFormat="1" ht="12" customHeight="1">
      <c r="B19" s="17"/>
      <c r="D19" s="27" t="s">
        <v>31</v>
      </c>
      <c r="AK19" s="27" t="s">
        <v>25</v>
      </c>
      <c r="AN19" s="22" t="s">
        <v>1</v>
      </c>
      <c r="AR19" s="17"/>
      <c r="BE19" s="26"/>
      <c r="BS19" s="14" t="s">
        <v>6</v>
      </c>
    </row>
    <row r="20" s="1" customFormat="1" ht="18.48" customHeight="1">
      <c r="B20" s="17"/>
      <c r="E20" s="22" t="s">
        <v>21</v>
      </c>
      <c r="AK20" s="27" t="s">
        <v>26</v>
      </c>
      <c r="AN20" s="22" t="s">
        <v>1</v>
      </c>
      <c r="AR20" s="17"/>
      <c r="BE20" s="26"/>
      <c r="BS20" s="14" t="s">
        <v>30</v>
      </c>
    </row>
    <row r="21" s="1" customFormat="1" ht="6.96" customHeight="1">
      <c r="B21" s="17"/>
      <c r="AR21" s="17"/>
      <c r="BE21" s="26"/>
    </row>
    <row r="22" s="1" customFormat="1" ht="12" customHeight="1">
      <c r="B22" s="17"/>
      <c r="D22" s="27" t="s">
        <v>32</v>
      </c>
      <c r="AR22" s="17"/>
      <c r="BE22" s="26"/>
    </row>
    <row r="23" s="1" customFormat="1" ht="16.5" customHeight="1">
      <c r="B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17"/>
      <c r="BE23" s="26"/>
    </row>
    <row r="24" s="1" customFormat="1" ht="6.96" customHeight="1">
      <c r="B24" s="17"/>
      <c r="AR24" s="17"/>
      <c r="BE24" s="26"/>
    </row>
    <row r="25" s="1" customFormat="1" ht="6.96" customHeight="1">
      <c r="B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17"/>
      <c r="BE25" s="26"/>
    </row>
    <row r="26" s="2" customFormat="1" ht="25.92" customHeight="1">
      <c r="A26" s="33"/>
      <c r="B26" s="34"/>
      <c r="C26" s="33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3"/>
      <c r="AQ26" s="33"/>
      <c r="AR26" s="34"/>
      <c r="BE26" s="26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6"/>
    </row>
    <row r="28" s="2" customForma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34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35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36</v>
      </c>
      <c r="AL28" s="38"/>
      <c r="AM28" s="38"/>
      <c r="AN28" s="38"/>
      <c r="AO28" s="38"/>
      <c r="AP28" s="33"/>
      <c r="AQ28" s="33"/>
      <c r="AR28" s="34"/>
      <c r="BE28" s="26"/>
    </row>
    <row r="29" s="3" customFormat="1" ht="14.4" customHeight="1">
      <c r="A29" s="3"/>
      <c r="B29" s="39"/>
      <c r="C29" s="3"/>
      <c r="D29" s="27" t="s">
        <v>37</v>
      </c>
      <c r="E29" s="3"/>
      <c r="F29" s="27" t="s">
        <v>38</v>
      </c>
      <c r="G29" s="3"/>
      <c r="H29" s="3"/>
      <c r="I29" s="3"/>
      <c r="J29" s="3"/>
      <c r="K29" s="3"/>
      <c r="L29" s="40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1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1">
        <f>ROUND(AV94, 2)</f>
        <v>0</v>
      </c>
      <c r="AL29" s="3"/>
      <c r="AM29" s="3"/>
      <c r="AN29" s="3"/>
      <c r="AO29" s="3"/>
      <c r="AP29" s="3"/>
      <c r="AQ29" s="3"/>
      <c r="AR29" s="39"/>
      <c r="BE29" s="42"/>
    </row>
    <row r="30" s="3" customFormat="1" ht="14.4" customHeight="1">
      <c r="A30" s="3"/>
      <c r="B30" s="39"/>
      <c r="C30" s="3"/>
      <c r="D30" s="3"/>
      <c r="E30" s="3"/>
      <c r="F30" s="27" t="s">
        <v>39</v>
      </c>
      <c r="G30" s="3"/>
      <c r="H30" s="3"/>
      <c r="I30" s="3"/>
      <c r="J30" s="3"/>
      <c r="K30" s="3"/>
      <c r="L30" s="40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1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1">
        <f>ROUND(AW94, 2)</f>
        <v>0</v>
      </c>
      <c r="AL30" s="3"/>
      <c r="AM30" s="3"/>
      <c r="AN30" s="3"/>
      <c r="AO30" s="3"/>
      <c r="AP30" s="3"/>
      <c r="AQ30" s="3"/>
      <c r="AR30" s="39"/>
      <c r="BE30" s="42"/>
    </row>
    <row r="31" hidden="1" s="3" customFormat="1" ht="14.4" customHeight="1">
      <c r="A31" s="3"/>
      <c r="B31" s="39"/>
      <c r="C31" s="3"/>
      <c r="D31" s="3"/>
      <c r="E31" s="3"/>
      <c r="F31" s="27" t="s">
        <v>40</v>
      </c>
      <c r="G31" s="3"/>
      <c r="H31" s="3"/>
      <c r="I31" s="3"/>
      <c r="J31" s="3"/>
      <c r="K31" s="3"/>
      <c r="L31" s="40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1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1">
        <v>0</v>
      </c>
      <c r="AL31" s="3"/>
      <c r="AM31" s="3"/>
      <c r="AN31" s="3"/>
      <c r="AO31" s="3"/>
      <c r="AP31" s="3"/>
      <c r="AQ31" s="3"/>
      <c r="AR31" s="39"/>
      <c r="BE31" s="42"/>
    </row>
    <row r="32" hidden="1" s="3" customFormat="1" ht="14.4" customHeight="1">
      <c r="A32" s="3"/>
      <c r="B32" s="39"/>
      <c r="C32" s="3"/>
      <c r="D32" s="3"/>
      <c r="E32" s="3"/>
      <c r="F32" s="27" t="s">
        <v>41</v>
      </c>
      <c r="G32" s="3"/>
      <c r="H32" s="3"/>
      <c r="I32" s="3"/>
      <c r="J32" s="3"/>
      <c r="K32" s="3"/>
      <c r="L32" s="40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1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1">
        <v>0</v>
      </c>
      <c r="AL32" s="3"/>
      <c r="AM32" s="3"/>
      <c r="AN32" s="3"/>
      <c r="AO32" s="3"/>
      <c r="AP32" s="3"/>
      <c r="AQ32" s="3"/>
      <c r="AR32" s="39"/>
      <c r="BE32" s="42"/>
    </row>
    <row r="33" hidden="1" s="3" customFormat="1" ht="14.4" customHeight="1">
      <c r="A33" s="3"/>
      <c r="B33" s="39"/>
      <c r="C33" s="3"/>
      <c r="D33" s="3"/>
      <c r="E33" s="3"/>
      <c r="F33" s="27" t="s">
        <v>42</v>
      </c>
      <c r="G33" s="3"/>
      <c r="H33" s="3"/>
      <c r="I33" s="3"/>
      <c r="J33" s="3"/>
      <c r="K33" s="3"/>
      <c r="L33" s="40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1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1">
        <v>0</v>
      </c>
      <c r="AL33" s="3"/>
      <c r="AM33" s="3"/>
      <c r="AN33" s="3"/>
      <c r="AO33" s="3"/>
      <c r="AP33" s="3"/>
      <c r="AQ33" s="3"/>
      <c r="AR33" s="39"/>
      <c r="BE33" s="42"/>
    </row>
    <row r="34" s="2" customFormat="1" ht="6.96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6"/>
    </row>
    <row r="35" s="2" customFormat="1" ht="25.92" customHeight="1">
      <c r="A35" s="33"/>
      <c r="B35" s="34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47" t="s">
        <v>45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0</v>
      </c>
      <c r="AL35" s="45"/>
      <c r="AM35" s="45"/>
      <c r="AN35" s="45"/>
      <c r="AO35" s="49"/>
      <c r="AP35" s="43"/>
      <c r="AQ35" s="43"/>
      <c r="AR35" s="34"/>
      <c r="B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="1" customFormat="1" ht="14.4" customHeight="1">
      <c r="B38" s="17"/>
      <c r="AR38" s="17"/>
    </row>
    <row r="39" s="1" customFormat="1" ht="14.4" customHeight="1">
      <c r="B39" s="17"/>
      <c r="AR39" s="17"/>
    </row>
    <row r="40" s="1" customFormat="1" ht="14.4" customHeight="1">
      <c r="B40" s="17"/>
      <c r="AR40" s="17"/>
    </row>
    <row r="41" s="1" customFormat="1" ht="14.4" customHeight="1">
      <c r="B41" s="17"/>
      <c r="AR41" s="17"/>
    </row>
    <row r="42" s="1" customFormat="1" ht="14.4" customHeight="1">
      <c r="B42" s="17"/>
      <c r="AR42" s="17"/>
    </row>
    <row r="43" s="1" customFormat="1" ht="14.4" customHeight="1">
      <c r="B43" s="17"/>
      <c r="AR43" s="17"/>
    </row>
    <row r="44" s="1" customFormat="1" ht="14.4" customHeight="1">
      <c r="B44" s="17"/>
      <c r="AR44" s="17"/>
    </row>
    <row r="45" s="1" customFormat="1" ht="14.4" customHeight="1">
      <c r="B45" s="17"/>
      <c r="AR45" s="17"/>
    </row>
    <row r="46" s="1" customFormat="1" ht="14.4" customHeight="1">
      <c r="B46" s="17"/>
      <c r="AR46" s="17"/>
    </row>
    <row r="47" s="1" customFormat="1" ht="14.4" customHeight="1">
      <c r="B47" s="17"/>
      <c r="AR47" s="17"/>
    </row>
    <row r="48" s="1" customFormat="1" ht="14.4" customHeight="1">
      <c r="B48" s="17"/>
      <c r="AR48" s="17"/>
    </row>
    <row r="49" s="2" customFormat="1" ht="14.4" customHeight="1">
      <c r="B49" s="50"/>
      <c r="D49" s="51" t="s">
        <v>46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47</v>
      </c>
      <c r="AI49" s="52"/>
      <c r="AJ49" s="52"/>
      <c r="AK49" s="52"/>
      <c r="AL49" s="52"/>
      <c r="AM49" s="52"/>
      <c r="AN49" s="52"/>
      <c r="AO49" s="52"/>
      <c r="AR49" s="50"/>
    </row>
    <row r="50">
      <c r="B50" s="17"/>
      <c r="AR50" s="17"/>
    </row>
    <row r="51">
      <c r="B51" s="17"/>
      <c r="AR51" s="17"/>
    </row>
    <row r="52">
      <c r="B52" s="17"/>
      <c r="AR52" s="17"/>
    </row>
    <row r="53">
      <c r="B53" s="17"/>
      <c r="AR53" s="17"/>
    </row>
    <row r="54">
      <c r="B54" s="17"/>
      <c r="AR54" s="17"/>
    </row>
    <row r="55">
      <c r="B55" s="17"/>
      <c r="AR55" s="17"/>
    </row>
    <row r="56">
      <c r="B56" s="17"/>
      <c r="AR56" s="17"/>
    </row>
    <row r="57">
      <c r="B57" s="17"/>
      <c r="AR57" s="17"/>
    </row>
    <row r="58">
      <c r="B58" s="17"/>
      <c r="AR58" s="17"/>
    </row>
    <row r="59">
      <c r="B59" s="17"/>
      <c r="AR59" s="17"/>
    </row>
    <row r="60" s="2" customFormat="1">
      <c r="A60" s="33"/>
      <c r="B60" s="34"/>
      <c r="C60" s="33"/>
      <c r="D60" s="53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3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3" t="s">
        <v>48</v>
      </c>
      <c r="AI60" s="36"/>
      <c r="AJ60" s="36"/>
      <c r="AK60" s="36"/>
      <c r="AL60" s="36"/>
      <c r="AM60" s="53" t="s">
        <v>49</v>
      </c>
      <c r="AN60" s="36"/>
      <c r="AO60" s="36"/>
      <c r="AP60" s="33"/>
      <c r="AQ60" s="33"/>
      <c r="AR60" s="34"/>
      <c r="BE60" s="33"/>
    </row>
    <row r="61">
      <c r="B61" s="17"/>
      <c r="AR61" s="17"/>
    </row>
    <row r="62">
      <c r="B62" s="17"/>
      <c r="AR62" s="17"/>
    </row>
    <row r="63">
      <c r="B63" s="17"/>
      <c r="AR63" s="17"/>
    </row>
    <row r="64" s="2" customFormat="1">
      <c r="A64" s="33"/>
      <c r="B64" s="34"/>
      <c r="C64" s="33"/>
      <c r="D64" s="51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1" t="s">
        <v>51</v>
      </c>
      <c r="AI64" s="54"/>
      <c r="AJ64" s="54"/>
      <c r="AK64" s="54"/>
      <c r="AL64" s="54"/>
      <c r="AM64" s="54"/>
      <c r="AN64" s="54"/>
      <c r="AO64" s="54"/>
      <c r="AP64" s="33"/>
      <c r="AQ64" s="33"/>
      <c r="AR64" s="34"/>
      <c r="BE64" s="33"/>
    </row>
    <row r="65">
      <c r="B65" s="17"/>
      <c r="AR65" s="17"/>
    </row>
    <row r="66">
      <c r="B66" s="17"/>
      <c r="AR66" s="17"/>
    </row>
    <row r="67">
      <c r="B67" s="17"/>
      <c r="AR67" s="17"/>
    </row>
    <row r="68">
      <c r="B68" s="17"/>
      <c r="AR68" s="17"/>
    </row>
    <row r="69">
      <c r="B69" s="17"/>
      <c r="AR69" s="17"/>
    </row>
    <row r="70">
      <c r="B70" s="17"/>
      <c r="AR70" s="17"/>
    </row>
    <row r="71">
      <c r="B71" s="17"/>
      <c r="AR71" s="17"/>
    </row>
    <row r="72">
      <c r="B72" s="17"/>
      <c r="AR72" s="17"/>
    </row>
    <row r="73">
      <c r="B73" s="17"/>
      <c r="AR73" s="17"/>
    </row>
    <row r="74">
      <c r="B74" s="17"/>
      <c r="AR74" s="17"/>
    </row>
    <row r="75" s="2" customFormat="1">
      <c r="A75" s="33"/>
      <c r="B75" s="34"/>
      <c r="C75" s="33"/>
      <c r="D75" s="53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3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3" t="s">
        <v>48</v>
      </c>
      <c r="AI75" s="36"/>
      <c r="AJ75" s="36"/>
      <c r="AK75" s="36"/>
      <c r="AL75" s="36"/>
      <c r="AM75" s="53" t="s">
        <v>49</v>
      </c>
      <c r="AN75" s="36"/>
      <c r="AO75" s="36"/>
      <c r="AP75" s="33"/>
      <c r="AQ75" s="33"/>
      <c r="AR75" s="34"/>
      <c r="BE75" s="33"/>
    </row>
    <row r="76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="2" customFormat="1" ht="6.96" customHeight="1">
      <c r="A77" s="33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4"/>
      <c r="BE77" s="33"/>
    </row>
    <row r="81" s="2" customFormat="1" ht="6.96" customHeight="1">
      <c r="A81" s="33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4"/>
      <c r="BE81" s="33"/>
    </row>
    <row r="82" s="2" customFormat="1" ht="24.96" customHeight="1">
      <c r="A82" s="33"/>
      <c r="B82" s="34"/>
      <c r="C82" s="18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="4" customFormat="1" ht="12" customHeight="1">
      <c r="A84" s="4"/>
      <c r="B84" s="59"/>
      <c r="C84" s="27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30-3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9"/>
      <c r="BE84" s="4"/>
    </row>
    <row r="85" s="5" customFormat="1" ht="36.96" customHeight="1">
      <c r="A85" s="5"/>
      <c r="B85" s="60"/>
      <c r="C85" s="61" t="s">
        <v>16</v>
      </c>
      <c r="D85" s="5"/>
      <c r="E85" s="5"/>
      <c r="F85" s="5"/>
      <c r="G85" s="5"/>
      <c r="H85" s="5"/>
      <c r="I85" s="5"/>
      <c r="J85" s="5"/>
      <c r="K85" s="5"/>
      <c r="L85" s="62" t="str">
        <f>K6</f>
        <v>Stavební rozpočet cvicna kuchyn - Rekonstrukce mistnosti DDM Rychnov nad Kneznou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0"/>
      <c r="BE85" s="5"/>
    </row>
    <row r="86" s="2" customFormat="1" ht="6.96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63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64" t="str">
        <f>IF(AN8= "","",AN8)</f>
        <v>21. 11. 2023</v>
      </c>
      <c r="AN87" s="64"/>
      <c r="AO87" s="33"/>
      <c r="AP87" s="33"/>
      <c r="AQ87" s="33"/>
      <c r="AR87" s="34"/>
      <c r="BE87" s="33"/>
    </row>
    <row r="88" s="2" customFormat="1" ht="6.96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="2" customFormat="1" ht="15.15" customHeight="1">
      <c r="A89" s="33"/>
      <c r="B89" s="34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29</v>
      </c>
      <c r="AJ89" s="33"/>
      <c r="AK89" s="33"/>
      <c r="AL89" s="33"/>
      <c r="AM89" s="65" t="str">
        <f>IF(E17="","",E17)</f>
        <v xml:space="preserve"> </v>
      </c>
      <c r="AN89" s="4"/>
      <c r="AO89" s="4"/>
      <c r="AP89" s="4"/>
      <c r="AQ89" s="33"/>
      <c r="AR89" s="34"/>
      <c r="AS89" s="66" t="s">
        <v>53</v>
      </c>
      <c r="AT89" s="6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3"/>
    </row>
    <row r="90" s="2" customFormat="1" ht="15.15" customHeight="1">
      <c r="A90" s="33"/>
      <c r="B90" s="34"/>
      <c r="C90" s="27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31</v>
      </c>
      <c r="AJ90" s="33"/>
      <c r="AK90" s="33"/>
      <c r="AL90" s="33"/>
      <c r="AM90" s="65" t="str">
        <f>IF(E20="","",E20)</f>
        <v xml:space="preserve"> </v>
      </c>
      <c r="AN90" s="4"/>
      <c r="AO90" s="4"/>
      <c r="AP90" s="4"/>
      <c r="AQ90" s="33"/>
      <c r="AR90" s="34"/>
      <c r="AS90" s="70"/>
      <c r="AT90" s="71"/>
      <c r="AU90" s="72"/>
      <c r="AV90" s="72"/>
      <c r="AW90" s="72"/>
      <c r="AX90" s="72"/>
      <c r="AY90" s="72"/>
      <c r="AZ90" s="72"/>
      <c r="BA90" s="72"/>
      <c r="BB90" s="72"/>
      <c r="BC90" s="72"/>
      <c r="BD90" s="73"/>
      <c r="BE90" s="33"/>
    </row>
    <row r="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70"/>
      <c r="AT91" s="7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3"/>
    </row>
    <row r="92" s="2" customFormat="1" ht="29.28" customHeight="1">
      <c r="A92" s="33"/>
      <c r="B92" s="34"/>
      <c r="C92" s="74" t="s">
        <v>54</v>
      </c>
      <c r="D92" s="75"/>
      <c r="E92" s="75"/>
      <c r="F92" s="75"/>
      <c r="G92" s="75"/>
      <c r="H92" s="76"/>
      <c r="I92" s="77" t="s">
        <v>55</v>
      </c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8" t="s">
        <v>56</v>
      </c>
      <c r="AH92" s="75"/>
      <c r="AI92" s="75"/>
      <c r="AJ92" s="75"/>
      <c r="AK92" s="75"/>
      <c r="AL92" s="75"/>
      <c r="AM92" s="75"/>
      <c r="AN92" s="77" t="s">
        <v>57</v>
      </c>
      <c r="AO92" s="75"/>
      <c r="AP92" s="79"/>
      <c r="AQ92" s="80" t="s">
        <v>58</v>
      </c>
      <c r="AR92" s="34"/>
      <c r="AS92" s="81" t="s">
        <v>59</v>
      </c>
      <c r="AT92" s="82" t="s">
        <v>60</v>
      </c>
      <c r="AU92" s="82" t="s">
        <v>61</v>
      </c>
      <c r="AV92" s="82" t="s">
        <v>62</v>
      </c>
      <c r="AW92" s="82" t="s">
        <v>63</v>
      </c>
      <c r="AX92" s="82" t="s">
        <v>64</v>
      </c>
      <c r="AY92" s="82" t="s">
        <v>65</v>
      </c>
      <c r="AZ92" s="82" t="s">
        <v>66</v>
      </c>
      <c r="BA92" s="82" t="s">
        <v>67</v>
      </c>
      <c r="BB92" s="82" t="s">
        <v>68</v>
      </c>
      <c r="BC92" s="82" t="s">
        <v>69</v>
      </c>
      <c r="BD92" s="83" t="s">
        <v>70</v>
      </c>
      <c r="BE92" s="33"/>
    </row>
    <row r="93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84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6"/>
      <c r="BE93" s="33"/>
    </row>
    <row r="94" s="6" customFormat="1" ht="32.4" customHeight="1">
      <c r="A94" s="6"/>
      <c r="B94" s="87"/>
      <c r="C94" s="88" t="s">
        <v>71</v>
      </c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90">
        <f>ROUND(AG95,2)</f>
        <v>0</v>
      </c>
      <c r="AH94" s="90"/>
      <c r="AI94" s="90"/>
      <c r="AJ94" s="90"/>
      <c r="AK94" s="90"/>
      <c r="AL94" s="90"/>
      <c r="AM94" s="90"/>
      <c r="AN94" s="91">
        <f>SUM(AG94,AT94)</f>
        <v>0</v>
      </c>
      <c r="AO94" s="91"/>
      <c r="AP94" s="91"/>
      <c r="AQ94" s="92" t="s">
        <v>1</v>
      </c>
      <c r="AR94" s="87"/>
      <c r="AS94" s="93">
        <f>ROUND(AS95,2)</f>
        <v>0</v>
      </c>
      <c r="AT94" s="94">
        <f>ROUND(SUM(AV94:AW94),2)</f>
        <v>0</v>
      </c>
      <c r="AU94" s="95">
        <f>ROUND(AU95,5)</f>
        <v>0</v>
      </c>
      <c r="AV94" s="94">
        <f>ROUND(AZ94*L29,2)</f>
        <v>0</v>
      </c>
      <c r="AW94" s="94">
        <f>ROUND(BA94*L30,2)</f>
        <v>0</v>
      </c>
      <c r="AX94" s="94">
        <f>ROUND(BB94*L29,2)</f>
        <v>0</v>
      </c>
      <c r="AY94" s="94">
        <f>ROUND(BC94*L30,2)</f>
        <v>0</v>
      </c>
      <c r="AZ94" s="94">
        <f>ROUND(AZ95,2)</f>
        <v>0</v>
      </c>
      <c r="BA94" s="94">
        <f>ROUND(BA95,2)</f>
        <v>0</v>
      </c>
      <c r="BB94" s="94">
        <f>ROUND(BB95,2)</f>
        <v>0</v>
      </c>
      <c r="BC94" s="94">
        <f>ROUND(BC95,2)</f>
        <v>0</v>
      </c>
      <c r="BD94" s="96">
        <f>ROUND(BD95,2)</f>
        <v>0</v>
      </c>
      <c r="BE94" s="6"/>
      <c r="BS94" s="97" t="s">
        <v>72</v>
      </c>
      <c r="BT94" s="97" t="s">
        <v>73</v>
      </c>
      <c r="BU94" s="98" t="s">
        <v>74</v>
      </c>
      <c r="BV94" s="97" t="s">
        <v>75</v>
      </c>
      <c r="BW94" s="97" t="s">
        <v>4</v>
      </c>
      <c r="BX94" s="97" t="s">
        <v>76</v>
      </c>
      <c r="CL94" s="97" t="s">
        <v>1</v>
      </c>
    </row>
    <row r="95" s="7" customFormat="1" ht="16.5" customHeight="1">
      <c r="A95" s="99" t="s">
        <v>77</v>
      </c>
      <c r="B95" s="100"/>
      <c r="C95" s="101"/>
      <c r="D95" s="102" t="s">
        <v>78</v>
      </c>
      <c r="E95" s="102"/>
      <c r="F95" s="102"/>
      <c r="G95" s="102"/>
      <c r="H95" s="102"/>
      <c r="I95" s="103"/>
      <c r="J95" s="102" t="s">
        <v>79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'Objekt3 - 30 3 Pol'!J30</f>
        <v>0</v>
      </c>
      <c r="AH95" s="103"/>
      <c r="AI95" s="103"/>
      <c r="AJ95" s="103"/>
      <c r="AK95" s="103"/>
      <c r="AL95" s="103"/>
      <c r="AM95" s="103"/>
      <c r="AN95" s="104">
        <f>SUM(AG95,AT95)</f>
        <v>0</v>
      </c>
      <c r="AO95" s="103"/>
      <c r="AP95" s="103"/>
      <c r="AQ95" s="105" t="s">
        <v>80</v>
      </c>
      <c r="AR95" s="100"/>
      <c r="AS95" s="106">
        <v>0</v>
      </c>
      <c r="AT95" s="107">
        <f>ROUND(SUM(AV95:AW95),2)</f>
        <v>0</v>
      </c>
      <c r="AU95" s="108">
        <f>'Objekt3 - 30 3 Pol'!P131</f>
        <v>0</v>
      </c>
      <c r="AV95" s="107">
        <f>'Objekt3 - 30 3 Pol'!J33</f>
        <v>0</v>
      </c>
      <c r="AW95" s="107">
        <f>'Objekt3 - 30 3 Pol'!J34</f>
        <v>0</v>
      </c>
      <c r="AX95" s="107">
        <f>'Objekt3 - 30 3 Pol'!J35</f>
        <v>0</v>
      </c>
      <c r="AY95" s="107">
        <f>'Objekt3 - 30 3 Pol'!J36</f>
        <v>0</v>
      </c>
      <c r="AZ95" s="107">
        <f>'Objekt3 - 30 3 Pol'!F33</f>
        <v>0</v>
      </c>
      <c r="BA95" s="107">
        <f>'Objekt3 - 30 3 Pol'!F34</f>
        <v>0</v>
      </c>
      <c r="BB95" s="107">
        <f>'Objekt3 - 30 3 Pol'!F35</f>
        <v>0</v>
      </c>
      <c r="BC95" s="107">
        <f>'Objekt3 - 30 3 Pol'!F36</f>
        <v>0</v>
      </c>
      <c r="BD95" s="109">
        <f>'Objekt3 - 30 3 Pol'!F37</f>
        <v>0</v>
      </c>
      <c r="BE95" s="7"/>
      <c r="BT95" s="110" t="s">
        <v>81</v>
      </c>
      <c r="BV95" s="110" t="s">
        <v>75</v>
      </c>
      <c r="BW95" s="110" t="s">
        <v>82</v>
      </c>
      <c r="BX95" s="110" t="s">
        <v>4</v>
      </c>
      <c r="CL95" s="110" t="s">
        <v>1</v>
      </c>
      <c r="CM95" s="110" t="s">
        <v>83</v>
      </c>
    </row>
    <row r="96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="2" customFormat="1" ht="6.96" customHeight="1">
      <c r="A97" s="33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Objekt3 - 30 3 Pol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3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="1" customFormat="1" ht="24.96" customHeight="1">
      <c r="B4" s="17"/>
      <c r="D4" s="18" t="s">
        <v>84</v>
      </c>
      <c r="L4" s="17"/>
      <c r="M4" s="111" t="s">
        <v>10</v>
      </c>
      <c r="AT4" s="14" t="s">
        <v>3</v>
      </c>
    </row>
    <row r="5" s="1" customFormat="1" ht="6.96" customHeight="1">
      <c r="B5" s="17"/>
      <c r="L5" s="17"/>
    </row>
    <row r="6" s="1" customFormat="1" ht="12" customHeight="1">
      <c r="B6" s="17"/>
      <c r="D6" s="27" t="s">
        <v>16</v>
      </c>
      <c r="L6" s="17"/>
    </row>
    <row r="7" s="1" customFormat="1" ht="26.25" customHeight="1">
      <c r="B7" s="17"/>
      <c r="E7" s="112" t="str">
        <f>'Rekapitulace stavby'!K6</f>
        <v>Stavební rozpočet cvicna kuchyn - Rekonstrukce mistnosti DDM Rychnov nad Kneznou</v>
      </c>
      <c r="F7" s="27"/>
      <c r="G7" s="27"/>
      <c r="H7" s="27"/>
      <c r="L7" s="17"/>
    </row>
    <row r="8" s="2" customFormat="1" ht="12" customHeight="1">
      <c r="A8" s="33"/>
      <c r="B8" s="34"/>
      <c r="C8" s="33"/>
      <c r="D8" s="27" t="s">
        <v>85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4"/>
      <c r="C9" s="33"/>
      <c r="D9" s="33"/>
      <c r="E9" s="62" t="s">
        <v>86</v>
      </c>
      <c r="F9" s="33"/>
      <c r="G9" s="33"/>
      <c r="H9" s="3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4"/>
      <c r="C11" s="33"/>
      <c r="D11" s="27" t="s">
        <v>18</v>
      </c>
      <c r="E11" s="33"/>
      <c r="F11" s="22" t="s">
        <v>1</v>
      </c>
      <c r="G11" s="33"/>
      <c r="H11" s="33"/>
      <c r="I11" s="27" t="s">
        <v>19</v>
      </c>
      <c r="J11" s="2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4"/>
      <c r="C12" s="33"/>
      <c r="D12" s="27" t="s">
        <v>20</v>
      </c>
      <c r="E12" s="33"/>
      <c r="F12" s="22" t="s">
        <v>21</v>
      </c>
      <c r="G12" s="33"/>
      <c r="H12" s="33"/>
      <c r="I12" s="27" t="s">
        <v>22</v>
      </c>
      <c r="J12" s="64" t="str">
        <f>'Rekapitulace stavby'!AN8</f>
        <v>21. 11. 2023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4"/>
      <c r="C15" s="33"/>
      <c r="D15" s="33"/>
      <c r="E15" s="22" t="str">
        <f>IF('Rekapitulace stavby'!E11="","",'Rekapitulace stavby'!E11)</f>
        <v xml:space="preserve"> </v>
      </c>
      <c r="F15" s="33"/>
      <c r="G15" s="33"/>
      <c r="H15" s="33"/>
      <c r="I15" s="27" t="s">
        <v>26</v>
      </c>
      <c r="J15" s="2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4"/>
      <c r="C17" s="33"/>
      <c r="D17" s="27" t="s">
        <v>27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4"/>
      <c r="C18" s="33"/>
      <c r="D18" s="33"/>
      <c r="E18" s="28" t="str">
        <f>'Rekapitulace stavby'!E14</f>
        <v>Vyplň údaj</v>
      </c>
      <c r="F18" s="22"/>
      <c r="G18" s="22"/>
      <c r="H18" s="22"/>
      <c r="I18" s="27" t="s">
        <v>26</v>
      </c>
      <c r="J18" s="28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4"/>
      <c r="C20" s="33"/>
      <c r="D20" s="27" t="s">
        <v>29</v>
      </c>
      <c r="E20" s="33"/>
      <c r="F20" s="33"/>
      <c r="G20" s="33"/>
      <c r="H20" s="33"/>
      <c r="I20" s="27" t="s">
        <v>25</v>
      </c>
      <c r="J20" s="2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4"/>
      <c r="C21" s="33"/>
      <c r="D21" s="33"/>
      <c r="E21" s="22" t="str">
        <f>IF('Rekapitulace stavby'!E17="","",'Rekapitulace stavby'!E17)</f>
        <v xml:space="preserve"> </v>
      </c>
      <c r="F21" s="33"/>
      <c r="G21" s="33"/>
      <c r="H21" s="33"/>
      <c r="I21" s="27" t="s">
        <v>26</v>
      </c>
      <c r="J21" s="2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4"/>
      <c r="C23" s="33"/>
      <c r="D23" s="27" t="s">
        <v>31</v>
      </c>
      <c r="E23" s="33"/>
      <c r="F23" s="33"/>
      <c r="G23" s="33"/>
      <c r="H23" s="33"/>
      <c r="I23" s="27" t="s">
        <v>25</v>
      </c>
      <c r="J23" s="2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4"/>
      <c r="C24" s="33"/>
      <c r="D24" s="33"/>
      <c r="E24" s="22" t="str">
        <f>IF('Rekapitulace stavby'!E20="","",'Rekapitulace stavby'!E20)</f>
        <v xml:space="preserve"> </v>
      </c>
      <c r="F24" s="33"/>
      <c r="G24" s="33"/>
      <c r="H24" s="33"/>
      <c r="I24" s="27" t="s">
        <v>26</v>
      </c>
      <c r="J24" s="2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4"/>
      <c r="C26" s="33"/>
      <c r="D26" s="27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13"/>
      <c r="B27" s="114"/>
      <c r="C27" s="113"/>
      <c r="D27" s="113"/>
      <c r="E27" s="31" t="s">
        <v>1</v>
      </c>
      <c r="F27" s="31"/>
      <c r="G27" s="31"/>
      <c r="H27" s="3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4"/>
      <c r="C29" s="33"/>
      <c r="D29" s="85"/>
      <c r="E29" s="85"/>
      <c r="F29" s="85"/>
      <c r="G29" s="85"/>
      <c r="H29" s="85"/>
      <c r="I29" s="85"/>
      <c r="J29" s="85"/>
      <c r="K29" s="85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4"/>
      <c r="C30" s="33"/>
      <c r="D30" s="116" t="s">
        <v>33</v>
      </c>
      <c r="E30" s="33"/>
      <c r="F30" s="33"/>
      <c r="G30" s="33"/>
      <c r="H30" s="33"/>
      <c r="I30" s="33"/>
      <c r="J30" s="91">
        <f>ROUND(J131,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4"/>
      <c r="C31" s="33"/>
      <c r="D31" s="85"/>
      <c r="E31" s="85"/>
      <c r="F31" s="85"/>
      <c r="G31" s="85"/>
      <c r="H31" s="85"/>
      <c r="I31" s="85"/>
      <c r="J31" s="85"/>
      <c r="K31" s="85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4"/>
      <c r="C32" s="33"/>
      <c r="D32" s="33"/>
      <c r="E32" s="33"/>
      <c r="F32" s="38" t="s">
        <v>35</v>
      </c>
      <c r="G32" s="33"/>
      <c r="H32" s="33"/>
      <c r="I32" s="38" t="s">
        <v>34</v>
      </c>
      <c r="J32" s="38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4"/>
      <c r="C33" s="33"/>
      <c r="D33" s="117" t="s">
        <v>37</v>
      </c>
      <c r="E33" s="27" t="s">
        <v>38</v>
      </c>
      <c r="F33" s="118">
        <f>ROUND((SUM(BE131:BE257)),  2)</f>
        <v>0</v>
      </c>
      <c r="G33" s="33"/>
      <c r="H33" s="33"/>
      <c r="I33" s="119">
        <v>0.20999999999999999</v>
      </c>
      <c r="J33" s="118">
        <f>ROUND(((SUM(BE131:BE257))*I33),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4"/>
      <c r="C34" s="33"/>
      <c r="D34" s="33"/>
      <c r="E34" s="27" t="s">
        <v>39</v>
      </c>
      <c r="F34" s="118">
        <f>ROUND((SUM(BF131:BF257)),  2)</f>
        <v>0</v>
      </c>
      <c r="G34" s="33"/>
      <c r="H34" s="33"/>
      <c r="I34" s="119">
        <v>0.14999999999999999</v>
      </c>
      <c r="J34" s="118">
        <f>ROUND(((SUM(BF131:BF257))*I34),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4"/>
      <c r="C35" s="33"/>
      <c r="D35" s="33"/>
      <c r="E35" s="27" t="s">
        <v>40</v>
      </c>
      <c r="F35" s="118">
        <f>ROUND((SUM(BG131:BG257)),  2)</f>
        <v>0</v>
      </c>
      <c r="G35" s="33"/>
      <c r="H35" s="33"/>
      <c r="I35" s="119">
        <v>0.20999999999999999</v>
      </c>
      <c r="J35" s="11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4"/>
      <c r="C36" s="33"/>
      <c r="D36" s="33"/>
      <c r="E36" s="27" t="s">
        <v>41</v>
      </c>
      <c r="F36" s="118">
        <f>ROUND((SUM(BH131:BH257)),  2)</f>
        <v>0</v>
      </c>
      <c r="G36" s="33"/>
      <c r="H36" s="33"/>
      <c r="I36" s="119">
        <v>0.14999999999999999</v>
      </c>
      <c r="J36" s="11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4"/>
      <c r="C37" s="33"/>
      <c r="D37" s="33"/>
      <c r="E37" s="27" t="s">
        <v>42</v>
      </c>
      <c r="F37" s="118">
        <f>ROUND((SUM(BI131:BI257)),  2)</f>
        <v>0</v>
      </c>
      <c r="G37" s="33"/>
      <c r="H37" s="33"/>
      <c r="I37" s="119">
        <v>0</v>
      </c>
      <c r="J37" s="11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4"/>
      <c r="C39" s="120"/>
      <c r="D39" s="121" t="s">
        <v>43</v>
      </c>
      <c r="E39" s="76"/>
      <c r="F39" s="76"/>
      <c r="G39" s="122" t="s">
        <v>44</v>
      </c>
      <c r="H39" s="123" t="s">
        <v>45</v>
      </c>
      <c r="I39" s="76"/>
      <c r="J39" s="124">
        <f>SUM(J30:J37)</f>
        <v>0</v>
      </c>
      <c r="K39" s="125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0"/>
      <c r="D50" s="51" t="s">
        <v>46</v>
      </c>
      <c r="E50" s="52"/>
      <c r="F50" s="52"/>
      <c r="G50" s="51" t="s">
        <v>47</v>
      </c>
      <c r="H50" s="52"/>
      <c r="I50" s="52"/>
      <c r="J50" s="52"/>
      <c r="K50" s="52"/>
      <c r="L50" s="5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3"/>
      <c r="B61" s="34"/>
      <c r="C61" s="33"/>
      <c r="D61" s="53" t="s">
        <v>48</v>
      </c>
      <c r="E61" s="36"/>
      <c r="F61" s="126" t="s">
        <v>49</v>
      </c>
      <c r="G61" s="53" t="s">
        <v>48</v>
      </c>
      <c r="H61" s="36"/>
      <c r="I61" s="36"/>
      <c r="J61" s="127" t="s">
        <v>49</v>
      </c>
      <c r="K61" s="36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3"/>
      <c r="B65" s="34"/>
      <c r="C65" s="33"/>
      <c r="D65" s="51" t="s">
        <v>50</v>
      </c>
      <c r="E65" s="54"/>
      <c r="F65" s="54"/>
      <c r="G65" s="51" t="s">
        <v>51</v>
      </c>
      <c r="H65" s="54"/>
      <c r="I65" s="54"/>
      <c r="J65" s="54"/>
      <c r="K65" s="5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3"/>
      <c r="B76" s="34"/>
      <c r="C76" s="33"/>
      <c r="D76" s="53" t="s">
        <v>48</v>
      </c>
      <c r="E76" s="36"/>
      <c r="F76" s="126" t="s">
        <v>49</v>
      </c>
      <c r="G76" s="53" t="s">
        <v>48</v>
      </c>
      <c r="H76" s="36"/>
      <c r="I76" s="36"/>
      <c r="J76" s="127" t="s">
        <v>49</v>
      </c>
      <c r="K76" s="36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87</v>
      </c>
      <c r="D82" s="33"/>
      <c r="E82" s="33"/>
      <c r="F82" s="33"/>
      <c r="G82" s="33"/>
      <c r="H82" s="33"/>
      <c r="I82" s="33"/>
      <c r="J82" s="33"/>
      <c r="K82" s="33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6.25" customHeight="1">
      <c r="A85" s="33"/>
      <c r="B85" s="34"/>
      <c r="C85" s="33"/>
      <c r="D85" s="33"/>
      <c r="E85" s="112" t="str">
        <f>E7</f>
        <v>Stavební rozpočet cvicna kuchyn - Rekonstrukce mistnosti DDM Rychnov nad Kneznou</v>
      </c>
      <c r="F85" s="27"/>
      <c r="G85" s="27"/>
      <c r="H85" s="27"/>
      <c r="I85" s="33"/>
      <c r="J85" s="33"/>
      <c r="K85" s="33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85</v>
      </c>
      <c r="D86" s="33"/>
      <c r="E86" s="33"/>
      <c r="F86" s="33"/>
      <c r="G86" s="33"/>
      <c r="H86" s="33"/>
      <c r="I86" s="33"/>
      <c r="J86" s="33"/>
      <c r="K86" s="33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3"/>
      <c r="D87" s="33"/>
      <c r="E87" s="62" t="str">
        <f>E9</f>
        <v>Objekt3 - 30 3 Pol</v>
      </c>
      <c r="F87" s="33"/>
      <c r="G87" s="33"/>
      <c r="H87" s="33"/>
      <c r="I87" s="33"/>
      <c r="J87" s="33"/>
      <c r="K87" s="33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3"/>
      <c r="E89" s="33"/>
      <c r="F89" s="22" t="str">
        <f>F12</f>
        <v xml:space="preserve"> </v>
      </c>
      <c r="G89" s="33"/>
      <c r="H89" s="33"/>
      <c r="I89" s="27" t="s">
        <v>22</v>
      </c>
      <c r="J89" s="64" t="str">
        <f>IF(J12="","",J12)</f>
        <v>21. 11. 2023</v>
      </c>
      <c r="K89" s="33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3"/>
      <c r="E91" s="33"/>
      <c r="F91" s="22" t="str">
        <f>E15</f>
        <v xml:space="preserve"> </v>
      </c>
      <c r="G91" s="33"/>
      <c r="H91" s="33"/>
      <c r="I91" s="27" t="s">
        <v>29</v>
      </c>
      <c r="J91" s="31" t="str">
        <f>E21</f>
        <v xml:space="preserve"> </v>
      </c>
      <c r="K91" s="33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3"/>
      <c r="E92" s="33"/>
      <c r="F92" s="22" t="str">
        <f>IF(E18="","",E18)</f>
        <v>Vyplň údaj</v>
      </c>
      <c r="G92" s="33"/>
      <c r="H92" s="33"/>
      <c r="I92" s="27" t="s">
        <v>31</v>
      </c>
      <c r="J92" s="31" t="str">
        <f>E24</f>
        <v xml:space="preserve"> </v>
      </c>
      <c r="K92" s="33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28" t="s">
        <v>88</v>
      </c>
      <c r="D94" s="120"/>
      <c r="E94" s="120"/>
      <c r="F94" s="120"/>
      <c r="G94" s="120"/>
      <c r="H94" s="120"/>
      <c r="I94" s="120"/>
      <c r="J94" s="129" t="s">
        <v>89</v>
      </c>
      <c r="K94" s="120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30" t="s">
        <v>90</v>
      </c>
      <c r="D96" s="33"/>
      <c r="E96" s="33"/>
      <c r="F96" s="33"/>
      <c r="G96" s="33"/>
      <c r="H96" s="33"/>
      <c r="I96" s="33"/>
      <c r="J96" s="91">
        <f>J131</f>
        <v>0</v>
      </c>
      <c r="K96" s="33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4" t="s">
        <v>91</v>
      </c>
    </row>
    <row r="97" s="9" customFormat="1" ht="24.96" customHeight="1">
      <c r="A97" s="9"/>
      <c r="B97" s="131"/>
      <c r="C97" s="9"/>
      <c r="D97" s="132" t="s">
        <v>92</v>
      </c>
      <c r="E97" s="133"/>
      <c r="F97" s="133"/>
      <c r="G97" s="133"/>
      <c r="H97" s="133"/>
      <c r="I97" s="133"/>
      <c r="J97" s="134">
        <f>J132</f>
        <v>0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1"/>
      <c r="C98" s="9"/>
      <c r="D98" s="132" t="s">
        <v>93</v>
      </c>
      <c r="E98" s="133"/>
      <c r="F98" s="133"/>
      <c r="G98" s="133"/>
      <c r="H98" s="133"/>
      <c r="I98" s="133"/>
      <c r="J98" s="134">
        <f>J157</f>
        <v>0</v>
      </c>
      <c r="K98" s="9"/>
      <c r="L98" s="13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1"/>
      <c r="C99" s="9"/>
      <c r="D99" s="132" t="s">
        <v>94</v>
      </c>
      <c r="E99" s="133"/>
      <c r="F99" s="133"/>
      <c r="G99" s="133"/>
      <c r="H99" s="133"/>
      <c r="I99" s="133"/>
      <c r="J99" s="134">
        <f>J167</f>
        <v>0</v>
      </c>
      <c r="K99" s="9"/>
      <c r="L99" s="13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1"/>
      <c r="C100" s="9"/>
      <c r="D100" s="132" t="s">
        <v>95</v>
      </c>
      <c r="E100" s="133"/>
      <c r="F100" s="133"/>
      <c r="G100" s="133"/>
      <c r="H100" s="133"/>
      <c r="I100" s="133"/>
      <c r="J100" s="134">
        <f>J170</f>
        <v>0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1"/>
      <c r="C101" s="9"/>
      <c r="D101" s="132" t="s">
        <v>96</v>
      </c>
      <c r="E101" s="133"/>
      <c r="F101" s="133"/>
      <c r="G101" s="133"/>
      <c r="H101" s="133"/>
      <c r="I101" s="133"/>
      <c r="J101" s="134">
        <f>J173</f>
        <v>0</v>
      </c>
      <c r="K101" s="9"/>
      <c r="L101" s="13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31"/>
      <c r="C102" s="9"/>
      <c r="D102" s="132" t="s">
        <v>97</v>
      </c>
      <c r="E102" s="133"/>
      <c r="F102" s="133"/>
      <c r="G102" s="133"/>
      <c r="H102" s="133"/>
      <c r="I102" s="133"/>
      <c r="J102" s="134">
        <f>J178</f>
        <v>0</v>
      </c>
      <c r="K102" s="9"/>
      <c r="L102" s="13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31"/>
      <c r="C103" s="9"/>
      <c r="D103" s="132" t="s">
        <v>98</v>
      </c>
      <c r="E103" s="133"/>
      <c r="F103" s="133"/>
      <c r="G103" s="133"/>
      <c r="H103" s="133"/>
      <c r="I103" s="133"/>
      <c r="J103" s="134">
        <f>J193</f>
        <v>0</v>
      </c>
      <c r="K103" s="9"/>
      <c r="L103" s="13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31"/>
      <c r="C104" s="9"/>
      <c r="D104" s="132" t="s">
        <v>99</v>
      </c>
      <c r="E104" s="133"/>
      <c r="F104" s="133"/>
      <c r="G104" s="133"/>
      <c r="H104" s="133"/>
      <c r="I104" s="133"/>
      <c r="J104" s="134">
        <f>J197</f>
        <v>0</v>
      </c>
      <c r="K104" s="9"/>
      <c r="L104" s="13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1"/>
      <c r="C105" s="9"/>
      <c r="D105" s="132" t="s">
        <v>100</v>
      </c>
      <c r="E105" s="133"/>
      <c r="F105" s="133"/>
      <c r="G105" s="133"/>
      <c r="H105" s="133"/>
      <c r="I105" s="133"/>
      <c r="J105" s="134">
        <f>J215</f>
        <v>0</v>
      </c>
      <c r="K105" s="9"/>
      <c r="L105" s="13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1"/>
      <c r="C106" s="9"/>
      <c r="D106" s="132" t="s">
        <v>101</v>
      </c>
      <c r="E106" s="133"/>
      <c r="F106" s="133"/>
      <c r="G106" s="133"/>
      <c r="H106" s="133"/>
      <c r="I106" s="133"/>
      <c r="J106" s="134">
        <f>J218</f>
        <v>0</v>
      </c>
      <c r="K106" s="9"/>
      <c r="L106" s="13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31"/>
      <c r="C107" s="9"/>
      <c r="D107" s="132" t="s">
        <v>102</v>
      </c>
      <c r="E107" s="133"/>
      <c r="F107" s="133"/>
      <c r="G107" s="133"/>
      <c r="H107" s="133"/>
      <c r="I107" s="133"/>
      <c r="J107" s="134">
        <f>J225</f>
        <v>0</v>
      </c>
      <c r="K107" s="9"/>
      <c r="L107" s="13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31"/>
      <c r="C108" s="9"/>
      <c r="D108" s="132" t="s">
        <v>103</v>
      </c>
      <c r="E108" s="133"/>
      <c r="F108" s="133"/>
      <c r="G108" s="133"/>
      <c r="H108" s="133"/>
      <c r="I108" s="133"/>
      <c r="J108" s="134">
        <f>J228</f>
        <v>0</v>
      </c>
      <c r="K108" s="9"/>
      <c r="L108" s="13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31"/>
      <c r="C109" s="9"/>
      <c r="D109" s="132" t="s">
        <v>104</v>
      </c>
      <c r="E109" s="133"/>
      <c r="F109" s="133"/>
      <c r="G109" s="133"/>
      <c r="H109" s="133"/>
      <c r="I109" s="133"/>
      <c r="J109" s="134">
        <f>J231</f>
        <v>0</v>
      </c>
      <c r="K109" s="9"/>
      <c r="L109" s="13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31"/>
      <c r="C110" s="9"/>
      <c r="D110" s="132" t="s">
        <v>105</v>
      </c>
      <c r="E110" s="133"/>
      <c r="F110" s="133"/>
      <c r="G110" s="133"/>
      <c r="H110" s="133"/>
      <c r="I110" s="133"/>
      <c r="J110" s="134">
        <f>J244</f>
        <v>0</v>
      </c>
      <c r="K110" s="9"/>
      <c r="L110" s="131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31"/>
      <c r="C111" s="9"/>
      <c r="D111" s="132" t="s">
        <v>106</v>
      </c>
      <c r="E111" s="133"/>
      <c r="F111" s="133"/>
      <c r="G111" s="133"/>
      <c r="H111" s="133"/>
      <c r="I111" s="133"/>
      <c r="J111" s="134">
        <f>J255</f>
        <v>0</v>
      </c>
      <c r="K111" s="9"/>
      <c r="L111" s="13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6.96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="2" customFormat="1" ht="6.96" customHeight="1">
      <c r="A117" s="33"/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24.96" customHeight="1">
      <c r="A118" s="33"/>
      <c r="B118" s="34"/>
      <c r="C118" s="18" t="s">
        <v>107</v>
      </c>
      <c r="D118" s="33"/>
      <c r="E118" s="33"/>
      <c r="F118" s="33"/>
      <c r="G118" s="33"/>
      <c r="H118" s="33"/>
      <c r="I118" s="33"/>
      <c r="J118" s="33"/>
      <c r="K118" s="33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6.96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2" customHeight="1">
      <c r="A120" s="33"/>
      <c r="B120" s="34"/>
      <c r="C120" s="27" t="s">
        <v>16</v>
      </c>
      <c r="D120" s="33"/>
      <c r="E120" s="33"/>
      <c r="F120" s="33"/>
      <c r="G120" s="33"/>
      <c r="H120" s="33"/>
      <c r="I120" s="33"/>
      <c r="J120" s="33"/>
      <c r="K120" s="33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26.25" customHeight="1">
      <c r="A121" s="33"/>
      <c r="B121" s="34"/>
      <c r="C121" s="33"/>
      <c r="D121" s="33"/>
      <c r="E121" s="112" t="str">
        <f>E7</f>
        <v>Stavební rozpočet cvicna kuchyn - Rekonstrukce mistnosti DDM Rychnov nad Kneznou</v>
      </c>
      <c r="F121" s="27"/>
      <c r="G121" s="27"/>
      <c r="H121" s="27"/>
      <c r="I121" s="33"/>
      <c r="J121" s="33"/>
      <c r="K121" s="33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2" customFormat="1" ht="12" customHeight="1">
      <c r="A122" s="33"/>
      <c r="B122" s="34"/>
      <c r="C122" s="27" t="s">
        <v>85</v>
      </c>
      <c r="D122" s="33"/>
      <c r="E122" s="33"/>
      <c r="F122" s="33"/>
      <c r="G122" s="33"/>
      <c r="H122" s="33"/>
      <c r="I122" s="33"/>
      <c r="J122" s="33"/>
      <c r="K122" s="33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="2" customFormat="1" ht="16.5" customHeight="1">
      <c r="A123" s="33"/>
      <c r="B123" s="34"/>
      <c r="C123" s="33"/>
      <c r="D123" s="33"/>
      <c r="E123" s="62" t="str">
        <f>E9</f>
        <v>Objekt3 - 30 3 Pol</v>
      </c>
      <c r="F123" s="33"/>
      <c r="G123" s="33"/>
      <c r="H123" s="33"/>
      <c r="I123" s="33"/>
      <c r="J123" s="33"/>
      <c r="K123" s="33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="2" customFormat="1" ht="6.96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="2" customFormat="1" ht="12" customHeight="1">
      <c r="A125" s="33"/>
      <c r="B125" s="34"/>
      <c r="C125" s="27" t="s">
        <v>20</v>
      </c>
      <c r="D125" s="33"/>
      <c r="E125" s="33"/>
      <c r="F125" s="22" t="str">
        <f>F12</f>
        <v xml:space="preserve"> </v>
      </c>
      <c r="G125" s="33"/>
      <c r="H125" s="33"/>
      <c r="I125" s="27" t="s">
        <v>22</v>
      </c>
      <c r="J125" s="64" t="str">
        <f>IF(J12="","",J12)</f>
        <v>21. 11. 2023</v>
      </c>
      <c r="K125" s="33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="2" customFormat="1" ht="6.96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="2" customFormat="1" ht="15.15" customHeight="1">
      <c r="A127" s="33"/>
      <c r="B127" s="34"/>
      <c r="C127" s="27" t="s">
        <v>24</v>
      </c>
      <c r="D127" s="33"/>
      <c r="E127" s="33"/>
      <c r="F127" s="22" t="str">
        <f>E15</f>
        <v xml:space="preserve"> </v>
      </c>
      <c r="G127" s="33"/>
      <c r="H127" s="33"/>
      <c r="I127" s="27" t="s">
        <v>29</v>
      </c>
      <c r="J127" s="31" t="str">
        <f>E21</f>
        <v xml:space="preserve"> </v>
      </c>
      <c r="K127" s="33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="2" customFormat="1" ht="15.15" customHeight="1">
      <c r="A128" s="33"/>
      <c r="B128" s="34"/>
      <c r="C128" s="27" t="s">
        <v>27</v>
      </c>
      <c r="D128" s="33"/>
      <c r="E128" s="33"/>
      <c r="F128" s="22" t="str">
        <f>IF(E18="","",E18)</f>
        <v>Vyplň údaj</v>
      </c>
      <c r="G128" s="33"/>
      <c r="H128" s="33"/>
      <c r="I128" s="27" t="s">
        <v>31</v>
      </c>
      <c r="J128" s="31" t="str">
        <f>E24</f>
        <v xml:space="preserve"> </v>
      </c>
      <c r="K128" s="33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="2" customFormat="1" ht="10.32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="10" customFormat="1" ht="29.28" customHeight="1">
      <c r="A130" s="135"/>
      <c r="B130" s="136"/>
      <c r="C130" s="137" t="s">
        <v>108</v>
      </c>
      <c r="D130" s="138" t="s">
        <v>58</v>
      </c>
      <c r="E130" s="138" t="s">
        <v>54</v>
      </c>
      <c r="F130" s="138" t="s">
        <v>55</v>
      </c>
      <c r="G130" s="138" t="s">
        <v>109</v>
      </c>
      <c r="H130" s="138" t="s">
        <v>110</v>
      </c>
      <c r="I130" s="138" t="s">
        <v>111</v>
      </c>
      <c r="J130" s="139" t="s">
        <v>89</v>
      </c>
      <c r="K130" s="140" t="s">
        <v>112</v>
      </c>
      <c r="L130" s="141"/>
      <c r="M130" s="81" t="s">
        <v>1</v>
      </c>
      <c r="N130" s="82" t="s">
        <v>37</v>
      </c>
      <c r="O130" s="82" t="s">
        <v>113</v>
      </c>
      <c r="P130" s="82" t="s">
        <v>114</v>
      </c>
      <c r="Q130" s="82" t="s">
        <v>115</v>
      </c>
      <c r="R130" s="82" t="s">
        <v>116</v>
      </c>
      <c r="S130" s="82" t="s">
        <v>117</v>
      </c>
      <c r="T130" s="83" t="s">
        <v>118</v>
      </c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</row>
    <row r="131" s="2" customFormat="1" ht="22.8" customHeight="1">
      <c r="A131" s="33"/>
      <c r="B131" s="34"/>
      <c r="C131" s="88" t="s">
        <v>119</v>
      </c>
      <c r="D131" s="33"/>
      <c r="E131" s="33"/>
      <c r="F131" s="33"/>
      <c r="G131" s="33"/>
      <c r="H131" s="33"/>
      <c r="I131" s="33"/>
      <c r="J131" s="142">
        <f>BK131</f>
        <v>0</v>
      </c>
      <c r="K131" s="33"/>
      <c r="L131" s="34"/>
      <c r="M131" s="84"/>
      <c r="N131" s="68"/>
      <c r="O131" s="85"/>
      <c r="P131" s="143">
        <f>P132+P157+P167+P170+P173+P178+P193+P197+P215+P218+P225+P228+P231+P244+P255</f>
        <v>0</v>
      </c>
      <c r="Q131" s="85"/>
      <c r="R131" s="143">
        <f>R132+R157+R167+R170+R173+R178+R193+R197+R215+R218+R225+R228+R231+R244+R255</f>
        <v>0</v>
      </c>
      <c r="S131" s="85"/>
      <c r="T131" s="144">
        <f>T132+T157+T167+T170+T173+T178+T193+T197+T215+T218+T225+T228+T231+T244+T255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4" t="s">
        <v>72</v>
      </c>
      <c r="AU131" s="14" t="s">
        <v>91</v>
      </c>
      <c r="BK131" s="145">
        <f>BK132+BK157+BK167+BK170+BK173+BK178+BK193+BK197+BK215+BK218+BK225+BK228+BK231+BK244+BK255</f>
        <v>0</v>
      </c>
    </row>
    <row r="132" s="11" customFormat="1" ht="25.92" customHeight="1">
      <c r="A132" s="11"/>
      <c r="B132" s="146"/>
      <c r="C132" s="11"/>
      <c r="D132" s="147" t="s">
        <v>72</v>
      </c>
      <c r="E132" s="148" t="s">
        <v>120</v>
      </c>
      <c r="F132" s="148" t="s">
        <v>121</v>
      </c>
      <c r="G132" s="11"/>
      <c r="H132" s="11"/>
      <c r="I132" s="149"/>
      <c r="J132" s="150">
        <f>BK132</f>
        <v>0</v>
      </c>
      <c r="K132" s="11"/>
      <c r="L132" s="146"/>
      <c r="M132" s="151"/>
      <c r="N132" s="152"/>
      <c r="O132" s="152"/>
      <c r="P132" s="153">
        <f>SUM(P133:P156)</f>
        <v>0</v>
      </c>
      <c r="Q132" s="152"/>
      <c r="R132" s="153">
        <f>SUM(R133:R156)</f>
        <v>0</v>
      </c>
      <c r="S132" s="152"/>
      <c r="T132" s="154">
        <f>SUM(T133:T156)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47" t="s">
        <v>81</v>
      </c>
      <c r="AT132" s="155" t="s">
        <v>72</v>
      </c>
      <c r="AU132" s="155" t="s">
        <v>73</v>
      </c>
      <c r="AY132" s="147" t="s">
        <v>122</v>
      </c>
      <c r="BK132" s="156">
        <f>SUM(BK133:BK156)</f>
        <v>0</v>
      </c>
    </row>
    <row r="133" s="2" customFormat="1" ht="33" customHeight="1">
      <c r="A133" s="33"/>
      <c r="B133" s="157"/>
      <c r="C133" s="158" t="s">
        <v>81</v>
      </c>
      <c r="D133" s="158" t="s">
        <v>123</v>
      </c>
      <c r="E133" s="159" t="s">
        <v>124</v>
      </c>
      <c r="F133" s="160" t="s">
        <v>125</v>
      </c>
      <c r="G133" s="161" t="s">
        <v>126</v>
      </c>
      <c r="H133" s="162">
        <v>47.960000000000001</v>
      </c>
      <c r="I133" s="163"/>
      <c r="J133" s="164">
        <f>ROUND(I133*H133,2)</f>
        <v>0</v>
      </c>
      <c r="K133" s="165"/>
      <c r="L133" s="34"/>
      <c r="M133" s="166" t="s">
        <v>1</v>
      </c>
      <c r="N133" s="167" t="s">
        <v>38</v>
      </c>
      <c r="O133" s="72"/>
      <c r="P133" s="168">
        <f>O133*H133</f>
        <v>0</v>
      </c>
      <c r="Q133" s="168">
        <v>0</v>
      </c>
      <c r="R133" s="168">
        <f>Q133*H133</f>
        <v>0</v>
      </c>
      <c r="S133" s="168">
        <v>0</v>
      </c>
      <c r="T133" s="169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0" t="s">
        <v>127</v>
      </c>
      <c r="AT133" s="170" t="s">
        <v>123</v>
      </c>
      <c r="AU133" s="170" t="s">
        <v>81</v>
      </c>
      <c r="AY133" s="14" t="s">
        <v>122</v>
      </c>
      <c r="BE133" s="171">
        <f>IF(N133="základní",J133,0)</f>
        <v>0</v>
      </c>
      <c r="BF133" s="171">
        <f>IF(N133="snížená",J133,0)</f>
        <v>0</v>
      </c>
      <c r="BG133" s="171">
        <f>IF(N133="zákl. přenesená",J133,0)</f>
        <v>0</v>
      </c>
      <c r="BH133" s="171">
        <f>IF(N133="sníž. přenesená",J133,0)</f>
        <v>0</v>
      </c>
      <c r="BI133" s="171">
        <f>IF(N133="nulová",J133,0)</f>
        <v>0</v>
      </c>
      <c r="BJ133" s="14" t="s">
        <v>81</v>
      </c>
      <c r="BK133" s="171">
        <f>ROUND(I133*H133,2)</f>
        <v>0</v>
      </c>
      <c r="BL133" s="14" t="s">
        <v>127</v>
      </c>
      <c r="BM133" s="170" t="s">
        <v>83</v>
      </c>
    </row>
    <row r="134" s="2" customFormat="1">
      <c r="A134" s="33"/>
      <c r="B134" s="34"/>
      <c r="C134" s="33"/>
      <c r="D134" s="172" t="s">
        <v>128</v>
      </c>
      <c r="E134" s="33"/>
      <c r="F134" s="173" t="s">
        <v>125</v>
      </c>
      <c r="G134" s="33"/>
      <c r="H134" s="33"/>
      <c r="I134" s="174"/>
      <c r="J134" s="33"/>
      <c r="K134" s="33"/>
      <c r="L134" s="34"/>
      <c r="M134" s="175"/>
      <c r="N134" s="176"/>
      <c r="O134" s="72"/>
      <c r="P134" s="72"/>
      <c r="Q134" s="72"/>
      <c r="R134" s="72"/>
      <c r="S134" s="72"/>
      <c r="T134" s="7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4" t="s">
        <v>128</v>
      </c>
      <c r="AU134" s="14" t="s">
        <v>81</v>
      </c>
    </row>
    <row r="135" s="2" customFormat="1">
      <c r="A135" s="33"/>
      <c r="B135" s="34"/>
      <c r="C135" s="33"/>
      <c r="D135" s="172" t="s">
        <v>129</v>
      </c>
      <c r="E135" s="33"/>
      <c r="F135" s="177" t="s">
        <v>130</v>
      </c>
      <c r="G135" s="33"/>
      <c r="H135" s="33"/>
      <c r="I135" s="174"/>
      <c r="J135" s="33"/>
      <c r="K135" s="33"/>
      <c r="L135" s="34"/>
      <c r="M135" s="175"/>
      <c r="N135" s="176"/>
      <c r="O135" s="72"/>
      <c r="P135" s="72"/>
      <c r="Q135" s="72"/>
      <c r="R135" s="72"/>
      <c r="S135" s="72"/>
      <c r="T135" s="7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4" t="s">
        <v>129</v>
      </c>
      <c r="AU135" s="14" t="s">
        <v>81</v>
      </c>
    </row>
    <row r="136" s="2" customFormat="1" ht="37.8" customHeight="1">
      <c r="A136" s="33"/>
      <c r="B136" s="157"/>
      <c r="C136" s="158" t="s">
        <v>83</v>
      </c>
      <c r="D136" s="158" t="s">
        <v>123</v>
      </c>
      <c r="E136" s="159" t="s">
        <v>131</v>
      </c>
      <c r="F136" s="160" t="s">
        <v>132</v>
      </c>
      <c r="G136" s="161" t="s">
        <v>126</v>
      </c>
      <c r="H136" s="162">
        <v>47.960000000000001</v>
      </c>
      <c r="I136" s="163"/>
      <c r="J136" s="164">
        <f>ROUND(I136*H136,2)</f>
        <v>0</v>
      </c>
      <c r="K136" s="165"/>
      <c r="L136" s="34"/>
      <c r="M136" s="166" t="s">
        <v>1</v>
      </c>
      <c r="N136" s="167" t="s">
        <v>38</v>
      </c>
      <c r="O136" s="72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0" t="s">
        <v>127</v>
      </c>
      <c r="AT136" s="170" t="s">
        <v>123</v>
      </c>
      <c r="AU136" s="170" t="s">
        <v>81</v>
      </c>
      <c r="AY136" s="14" t="s">
        <v>122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4" t="s">
        <v>81</v>
      </c>
      <c r="BK136" s="171">
        <f>ROUND(I136*H136,2)</f>
        <v>0</v>
      </c>
      <c r="BL136" s="14" t="s">
        <v>127</v>
      </c>
      <c r="BM136" s="170" t="s">
        <v>127</v>
      </c>
    </row>
    <row r="137" s="2" customFormat="1">
      <c r="A137" s="33"/>
      <c r="B137" s="34"/>
      <c r="C137" s="33"/>
      <c r="D137" s="172" t="s">
        <v>128</v>
      </c>
      <c r="E137" s="33"/>
      <c r="F137" s="173" t="s">
        <v>132</v>
      </c>
      <c r="G137" s="33"/>
      <c r="H137" s="33"/>
      <c r="I137" s="174"/>
      <c r="J137" s="33"/>
      <c r="K137" s="33"/>
      <c r="L137" s="34"/>
      <c r="M137" s="175"/>
      <c r="N137" s="176"/>
      <c r="O137" s="72"/>
      <c r="P137" s="72"/>
      <c r="Q137" s="72"/>
      <c r="R137" s="72"/>
      <c r="S137" s="72"/>
      <c r="T137" s="7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4" t="s">
        <v>128</v>
      </c>
      <c r="AU137" s="14" t="s">
        <v>81</v>
      </c>
    </row>
    <row r="138" s="2" customFormat="1">
      <c r="A138" s="33"/>
      <c r="B138" s="34"/>
      <c r="C138" s="33"/>
      <c r="D138" s="172" t="s">
        <v>129</v>
      </c>
      <c r="E138" s="33"/>
      <c r="F138" s="177" t="s">
        <v>130</v>
      </c>
      <c r="G138" s="33"/>
      <c r="H138" s="33"/>
      <c r="I138" s="174"/>
      <c r="J138" s="33"/>
      <c r="K138" s="33"/>
      <c r="L138" s="34"/>
      <c r="M138" s="175"/>
      <c r="N138" s="176"/>
      <c r="O138" s="72"/>
      <c r="P138" s="72"/>
      <c r="Q138" s="72"/>
      <c r="R138" s="72"/>
      <c r="S138" s="72"/>
      <c r="T138" s="7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4" t="s">
        <v>129</v>
      </c>
      <c r="AU138" s="14" t="s">
        <v>81</v>
      </c>
    </row>
    <row r="139" s="2" customFormat="1" ht="24.15" customHeight="1">
      <c r="A139" s="33"/>
      <c r="B139" s="157"/>
      <c r="C139" s="158" t="s">
        <v>133</v>
      </c>
      <c r="D139" s="158" t="s">
        <v>123</v>
      </c>
      <c r="E139" s="159" t="s">
        <v>134</v>
      </c>
      <c r="F139" s="160" t="s">
        <v>135</v>
      </c>
      <c r="G139" s="161" t="s">
        <v>126</v>
      </c>
      <c r="H139" s="162">
        <v>128.84800000000001</v>
      </c>
      <c r="I139" s="163"/>
      <c r="J139" s="164">
        <f>ROUND(I139*H139,2)</f>
        <v>0</v>
      </c>
      <c r="K139" s="165"/>
      <c r="L139" s="34"/>
      <c r="M139" s="166" t="s">
        <v>1</v>
      </c>
      <c r="N139" s="167" t="s">
        <v>38</v>
      </c>
      <c r="O139" s="72"/>
      <c r="P139" s="168">
        <f>O139*H139</f>
        <v>0</v>
      </c>
      <c r="Q139" s="168">
        <v>0</v>
      </c>
      <c r="R139" s="168">
        <f>Q139*H139</f>
        <v>0</v>
      </c>
      <c r="S139" s="168">
        <v>0</v>
      </c>
      <c r="T139" s="169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0" t="s">
        <v>127</v>
      </c>
      <c r="AT139" s="170" t="s">
        <v>123</v>
      </c>
      <c r="AU139" s="170" t="s">
        <v>81</v>
      </c>
      <c r="AY139" s="14" t="s">
        <v>122</v>
      </c>
      <c r="BE139" s="171">
        <f>IF(N139="základní",J139,0)</f>
        <v>0</v>
      </c>
      <c r="BF139" s="171">
        <f>IF(N139="snížená",J139,0)</f>
        <v>0</v>
      </c>
      <c r="BG139" s="171">
        <f>IF(N139="zákl. přenesená",J139,0)</f>
        <v>0</v>
      </c>
      <c r="BH139" s="171">
        <f>IF(N139="sníž. přenesená",J139,0)</f>
        <v>0</v>
      </c>
      <c r="BI139" s="171">
        <f>IF(N139="nulová",J139,0)</f>
        <v>0</v>
      </c>
      <c r="BJ139" s="14" t="s">
        <v>81</v>
      </c>
      <c r="BK139" s="171">
        <f>ROUND(I139*H139,2)</f>
        <v>0</v>
      </c>
      <c r="BL139" s="14" t="s">
        <v>127</v>
      </c>
      <c r="BM139" s="170" t="s">
        <v>136</v>
      </c>
    </row>
    <row r="140" s="2" customFormat="1">
      <c r="A140" s="33"/>
      <c r="B140" s="34"/>
      <c r="C140" s="33"/>
      <c r="D140" s="172" t="s">
        <v>128</v>
      </c>
      <c r="E140" s="33"/>
      <c r="F140" s="173" t="s">
        <v>135</v>
      </c>
      <c r="G140" s="33"/>
      <c r="H140" s="33"/>
      <c r="I140" s="174"/>
      <c r="J140" s="33"/>
      <c r="K140" s="33"/>
      <c r="L140" s="34"/>
      <c r="M140" s="175"/>
      <c r="N140" s="176"/>
      <c r="O140" s="72"/>
      <c r="P140" s="72"/>
      <c r="Q140" s="72"/>
      <c r="R140" s="72"/>
      <c r="S140" s="72"/>
      <c r="T140" s="7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4" t="s">
        <v>128</v>
      </c>
      <c r="AU140" s="14" t="s">
        <v>81</v>
      </c>
    </row>
    <row r="141" s="2" customFormat="1">
      <c r="A141" s="33"/>
      <c r="B141" s="34"/>
      <c r="C141" s="33"/>
      <c r="D141" s="172" t="s">
        <v>129</v>
      </c>
      <c r="E141" s="33"/>
      <c r="F141" s="177" t="s">
        <v>130</v>
      </c>
      <c r="G141" s="33"/>
      <c r="H141" s="33"/>
      <c r="I141" s="174"/>
      <c r="J141" s="33"/>
      <c r="K141" s="33"/>
      <c r="L141" s="34"/>
      <c r="M141" s="175"/>
      <c r="N141" s="176"/>
      <c r="O141" s="72"/>
      <c r="P141" s="72"/>
      <c r="Q141" s="72"/>
      <c r="R141" s="72"/>
      <c r="S141" s="72"/>
      <c r="T141" s="7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4" t="s">
        <v>129</v>
      </c>
      <c r="AU141" s="14" t="s">
        <v>81</v>
      </c>
    </row>
    <row r="142" s="2" customFormat="1" ht="37.8" customHeight="1">
      <c r="A142" s="33"/>
      <c r="B142" s="157"/>
      <c r="C142" s="158" t="s">
        <v>127</v>
      </c>
      <c r="D142" s="158" t="s">
        <v>123</v>
      </c>
      <c r="E142" s="159" t="s">
        <v>137</v>
      </c>
      <c r="F142" s="160" t="s">
        <v>138</v>
      </c>
      <c r="G142" s="161" t="s">
        <v>126</v>
      </c>
      <c r="H142" s="162">
        <v>128.84800000000001</v>
      </c>
      <c r="I142" s="163"/>
      <c r="J142" s="164">
        <f>ROUND(I142*H142,2)</f>
        <v>0</v>
      </c>
      <c r="K142" s="165"/>
      <c r="L142" s="34"/>
      <c r="M142" s="166" t="s">
        <v>1</v>
      </c>
      <c r="N142" s="167" t="s">
        <v>38</v>
      </c>
      <c r="O142" s="72"/>
      <c r="P142" s="168">
        <f>O142*H142</f>
        <v>0</v>
      </c>
      <c r="Q142" s="168">
        <v>0</v>
      </c>
      <c r="R142" s="168">
        <f>Q142*H142</f>
        <v>0</v>
      </c>
      <c r="S142" s="168">
        <v>0</v>
      </c>
      <c r="T142" s="16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0" t="s">
        <v>127</v>
      </c>
      <c r="AT142" s="170" t="s">
        <v>123</v>
      </c>
      <c r="AU142" s="170" t="s">
        <v>81</v>
      </c>
      <c r="AY142" s="14" t="s">
        <v>122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4" t="s">
        <v>81</v>
      </c>
      <c r="BK142" s="171">
        <f>ROUND(I142*H142,2)</f>
        <v>0</v>
      </c>
      <c r="BL142" s="14" t="s">
        <v>127</v>
      </c>
      <c r="BM142" s="170" t="s">
        <v>139</v>
      </c>
    </row>
    <row r="143" s="2" customFormat="1">
      <c r="A143" s="33"/>
      <c r="B143" s="34"/>
      <c r="C143" s="33"/>
      <c r="D143" s="172" t="s">
        <v>128</v>
      </c>
      <c r="E143" s="33"/>
      <c r="F143" s="173" t="s">
        <v>138</v>
      </c>
      <c r="G143" s="33"/>
      <c r="H143" s="33"/>
      <c r="I143" s="174"/>
      <c r="J143" s="33"/>
      <c r="K143" s="33"/>
      <c r="L143" s="34"/>
      <c r="M143" s="175"/>
      <c r="N143" s="176"/>
      <c r="O143" s="72"/>
      <c r="P143" s="72"/>
      <c r="Q143" s="72"/>
      <c r="R143" s="72"/>
      <c r="S143" s="72"/>
      <c r="T143" s="7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4" t="s">
        <v>128</v>
      </c>
      <c r="AU143" s="14" t="s">
        <v>81</v>
      </c>
    </row>
    <row r="144" s="2" customFormat="1">
      <c r="A144" s="33"/>
      <c r="B144" s="34"/>
      <c r="C144" s="33"/>
      <c r="D144" s="172" t="s">
        <v>129</v>
      </c>
      <c r="E144" s="33"/>
      <c r="F144" s="177" t="s">
        <v>130</v>
      </c>
      <c r="G144" s="33"/>
      <c r="H144" s="33"/>
      <c r="I144" s="174"/>
      <c r="J144" s="33"/>
      <c r="K144" s="33"/>
      <c r="L144" s="34"/>
      <c r="M144" s="175"/>
      <c r="N144" s="176"/>
      <c r="O144" s="72"/>
      <c r="P144" s="72"/>
      <c r="Q144" s="72"/>
      <c r="R144" s="72"/>
      <c r="S144" s="72"/>
      <c r="T144" s="7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4" t="s">
        <v>129</v>
      </c>
      <c r="AU144" s="14" t="s">
        <v>81</v>
      </c>
    </row>
    <row r="145" s="2" customFormat="1" ht="24.15" customHeight="1">
      <c r="A145" s="33"/>
      <c r="B145" s="157"/>
      <c r="C145" s="158" t="s">
        <v>140</v>
      </c>
      <c r="D145" s="158" t="s">
        <v>123</v>
      </c>
      <c r="E145" s="159" t="s">
        <v>141</v>
      </c>
      <c r="F145" s="160" t="s">
        <v>142</v>
      </c>
      <c r="G145" s="161" t="s">
        <v>126</v>
      </c>
      <c r="H145" s="162">
        <v>11.724</v>
      </c>
      <c r="I145" s="163"/>
      <c r="J145" s="164">
        <f>ROUND(I145*H145,2)</f>
        <v>0</v>
      </c>
      <c r="K145" s="165"/>
      <c r="L145" s="34"/>
      <c r="M145" s="166" t="s">
        <v>1</v>
      </c>
      <c r="N145" s="167" t="s">
        <v>38</v>
      </c>
      <c r="O145" s="72"/>
      <c r="P145" s="168">
        <f>O145*H145</f>
        <v>0</v>
      </c>
      <c r="Q145" s="168">
        <v>0</v>
      </c>
      <c r="R145" s="168">
        <f>Q145*H145</f>
        <v>0</v>
      </c>
      <c r="S145" s="168">
        <v>0</v>
      </c>
      <c r="T145" s="169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0" t="s">
        <v>127</v>
      </c>
      <c r="AT145" s="170" t="s">
        <v>123</v>
      </c>
      <c r="AU145" s="170" t="s">
        <v>81</v>
      </c>
      <c r="AY145" s="14" t="s">
        <v>122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4" t="s">
        <v>81</v>
      </c>
      <c r="BK145" s="171">
        <f>ROUND(I145*H145,2)</f>
        <v>0</v>
      </c>
      <c r="BL145" s="14" t="s">
        <v>127</v>
      </c>
      <c r="BM145" s="170" t="s">
        <v>143</v>
      </c>
    </row>
    <row r="146" s="2" customFormat="1">
      <c r="A146" s="33"/>
      <c r="B146" s="34"/>
      <c r="C146" s="33"/>
      <c r="D146" s="172" t="s">
        <v>128</v>
      </c>
      <c r="E146" s="33"/>
      <c r="F146" s="173" t="s">
        <v>142</v>
      </c>
      <c r="G146" s="33"/>
      <c r="H146" s="33"/>
      <c r="I146" s="174"/>
      <c r="J146" s="33"/>
      <c r="K146" s="33"/>
      <c r="L146" s="34"/>
      <c r="M146" s="175"/>
      <c r="N146" s="176"/>
      <c r="O146" s="72"/>
      <c r="P146" s="72"/>
      <c r="Q146" s="72"/>
      <c r="R146" s="72"/>
      <c r="S146" s="72"/>
      <c r="T146" s="7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4" t="s">
        <v>128</v>
      </c>
      <c r="AU146" s="14" t="s">
        <v>81</v>
      </c>
    </row>
    <row r="147" s="2" customFormat="1">
      <c r="A147" s="33"/>
      <c r="B147" s="34"/>
      <c r="C147" s="33"/>
      <c r="D147" s="172" t="s">
        <v>129</v>
      </c>
      <c r="E147" s="33"/>
      <c r="F147" s="177" t="s">
        <v>144</v>
      </c>
      <c r="G147" s="33"/>
      <c r="H147" s="33"/>
      <c r="I147" s="174"/>
      <c r="J147" s="33"/>
      <c r="K147" s="33"/>
      <c r="L147" s="34"/>
      <c r="M147" s="175"/>
      <c r="N147" s="176"/>
      <c r="O147" s="72"/>
      <c r="P147" s="72"/>
      <c r="Q147" s="72"/>
      <c r="R147" s="72"/>
      <c r="S147" s="72"/>
      <c r="T147" s="7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4" t="s">
        <v>129</v>
      </c>
      <c r="AU147" s="14" t="s">
        <v>81</v>
      </c>
    </row>
    <row r="148" s="2" customFormat="1" ht="49.05" customHeight="1">
      <c r="A148" s="33"/>
      <c r="B148" s="157"/>
      <c r="C148" s="158" t="s">
        <v>136</v>
      </c>
      <c r="D148" s="158" t="s">
        <v>123</v>
      </c>
      <c r="E148" s="159" t="s">
        <v>145</v>
      </c>
      <c r="F148" s="160" t="s">
        <v>146</v>
      </c>
      <c r="G148" s="161" t="s">
        <v>126</v>
      </c>
      <c r="H148" s="162">
        <v>47.960000000000001</v>
      </c>
      <c r="I148" s="163"/>
      <c r="J148" s="164">
        <f>ROUND(I148*H148,2)</f>
        <v>0</v>
      </c>
      <c r="K148" s="165"/>
      <c r="L148" s="34"/>
      <c r="M148" s="166" t="s">
        <v>1</v>
      </c>
      <c r="N148" s="167" t="s">
        <v>38</v>
      </c>
      <c r="O148" s="72"/>
      <c r="P148" s="168">
        <f>O148*H148</f>
        <v>0</v>
      </c>
      <c r="Q148" s="168">
        <v>0</v>
      </c>
      <c r="R148" s="168">
        <f>Q148*H148</f>
        <v>0</v>
      </c>
      <c r="S148" s="168">
        <v>0</v>
      </c>
      <c r="T148" s="16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0" t="s">
        <v>127</v>
      </c>
      <c r="AT148" s="170" t="s">
        <v>123</v>
      </c>
      <c r="AU148" s="170" t="s">
        <v>81</v>
      </c>
      <c r="AY148" s="14" t="s">
        <v>122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4" t="s">
        <v>81</v>
      </c>
      <c r="BK148" s="171">
        <f>ROUND(I148*H148,2)</f>
        <v>0</v>
      </c>
      <c r="BL148" s="14" t="s">
        <v>127</v>
      </c>
      <c r="BM148" s="170" t="s">
        <v>147</v>
      </c>
    </row>
    <row r="149" s="2" customFormat="1">
      <c r="A149" s="33"/>
      <c r="B149" s="34"/>
      <c r="C149" s="33"/>
      <c r="D149" s="172" t="s">
        <v>128</v>
      </c>
      <c r="E149" s="33"/>
      <c r="F149" s="173" t="s">
        <v>146</v>
      </c>
      <c r="G149" s="33"/>
      <c r="H149" s="33"/>
      <c r="I149" s="174"/>
      <c r="J149" s="33"/>
      <c r="K149" s="33"/>
      <c r="L149" s="34"/>
      <c r="M149" s="175"/>
      <c r="N149" s="176"/>
      <c r="O149" s="72"/>
      <c r="P149" s="72"/>
      <c r="Q149" s="72"/>
      <c r="R149" s="72"/>
      <c r="S149" s="72"/>
      <c r="T149" s="7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4" t="s">
        <v>128</v>
      </c>
      <c r="AU149" s="14" t="s">
        <v>81</v>
      </c>
    </row>
    <row r="150" s="2" customFormat="1" ht="33" customHeight="1">
      <c r="A150" s="33"/>
      <c r="B150" s="157"/>
      <c r="C150" s="158" t="s">
        <v>148</v>
      </c>
      <c r="D150" s="158" t="s">
        <v>123</v>
      </c>
      <c r="E150" s="159" t="s">
        <v>149</v>
      </c>
      <c r="F150" s="160" t="s">
        <v>150</v>
      </c>
      <c r="G150" s="161" t="s">
        <v>126</v>
      </c>
      <c r="H150" s="162">
        <v>47.960000000000001</v>
      </c>
      <c r="I150" s="163"/>
      <c r="J150" s="164">
        <f>ROUND(I150*H150,2)</f>
        <v>0</v>
      </c>
      <c r="K150" s="165"/>
      <c r="L150" s="34"/>
      <c r="M150" s="166" t="s">
        <v>1</v>
      </c>
      <c r="N150" s="167" t="s">
        <v>38</v>
      </c>
      <c r="O150" s="72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0" t="s">
        <v>127</v>
      </c>
      <c r="AT150" s="170" t="s">
        <v>123</v>
      </c>
      <c r="AU150" s="170" t="s">
        <v>81</v>
      </c>
      <c r="AY150" s="14" t="s">
        <v>122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4" t="s">
        <v>81</v>
      </c>
      <c r="BK150" s="171">
        <f>ROUND(I150*H150,2)</f>
        <v>0</v>
      </c>
      <c r="BL150" s="14" t="s">
        <v>127</v>
      </c>
      <c r="BM150" s="170" t="s">
        <v>151</v>
      </c>
    </row>
    <row r="151" s="2" customFormat="1">
      <c r="A151" s="33"/>
      <c r="B151" s="34"/>
      <c r="C151" s="33"/>
      <c r="D151" s="172" t="s">
        <v>128</v>
      </c>
      <c r="E151" s="33"/>
      <c r="F151" s="173" t="s">
        <v>150</v>
      </c>
      <c r="G151" s="33"/>
      <c r="H151" s="33"/>
      <c r="I151" s="174"/>
      <c r="J151" s="33"/>
      <c r="K151" s="33"/>
      <c r="L151" s="34"/>
      <c r="M151" s="175"/>
      <c r="N151" s="176"/>
      <c r="O151" s="72"/>
      <c r="P151" s="72"/>
      <c r="Q151" s="72"/>
      <c r="R151" s="72"/>
      <c r="S151" s="72"/>
      <c r="T151" s="7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4" t="s">
        <v>128</v>
      </c>
      <c r="AU151" s="14" t="s">
        <v>81</v>
      </c>
    </row>
    <row r="152" s="2" customFormat="1">
      <c r="A152" s="33"/>
      <c r="B152" s="34"/>
      <c r="C152" s="33"/>
      <c r="D152" s="172" t="s">
        <v>129</v>
      </c>
      <c r="E152" s="33"/>
      <c r="F152" s="177" t="s">
        <v>152</v>
      </c>
      <c r="G152" s="33"/>
      <c r="H152" s="33"/>
      <c r="I152" s="174"/>
      <c r="J152" s="33"/>
      <c r="K152" s="33"/>
      <c r="L152" s="34"/>
      <c r="M152" s="175"/>
      <c r="N152" s="176"/>
      <c r="O152" s="72"/>
      <c r="P152" s="72"/>
      <c r="Q152" s="72"/>
      <c r="R152" s="72"/>
      <c r="S152" s="72"/>
      <c r="T152" s="7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4" t="s">
        <v>129</v>
      </c>
      <c r="AU152" s="14" t="s">
        <v>81</v>
      </c>
    </row>
    <row r="153" s="2" customFormat="1" ht="33" customHeight="1">
      <c r="A153" s="33"/>
      <c r="B153" s="157"/>
      <c r="C153" s="158" t="s">
        <v>139</v>
      </c>
      <c r="D153" s="158" t="s">
        <v>123</v>
      </c>
      <c r="E153" s="159" t="s">
        <v>153</v>
      </c>
      <c r="F153" s="160" t="s">
        <v>154</v>
      </c>
      <c r="G153" s="161" t="s">
        <v>126</v>
      </c>
      <c r="H153" s="162">
        <v>128.84800000000001</v>
      </c>
      <c r="I153" s="163"/>
      <c r="J153" s="164">
        <f>ROUND(I153*H153,2)</f>
        <v>0</v>
      </c>
      <c r="K153" s="165"/>
      <c r="L153" s="34"/>
      <c r="M153" s="166" t="s">
        <v>1</v>
      </c>
      <c r="N153" s="167" t="s">
        <v>38</v>
      </c>
      <c r="O153" s="72"/>
      <c r="P153" s="168">
        <f>O153*H153</f>
        <v>0</v>
      </c>
      <c r="Q153" s="168">
        <v>0</v>
      </c>
      <c r="R153" s="168">
        <f>Q153*H153</f>
        <v>0</v>
      </c>
      <c r="S153" s="168">
        <v>0</v>
      </c>
      <c r="T153" s="169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0" t="s">
        <v>127</v>
      </c>
      <c r="AT153" s="170" t="s">
        <v>123</v>
      </c>
      <c r="AU153" s="170" t="s">
        <v>81</v>
      </c>
      <c r="AY153" s="14" t="s">
        <v>122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4" t="s">
        <v>81</v>
      </c>
      <c r="BK153" s="171">
        <f>ROUND(I153*H153,2)</f>
        <v>0</v>
      </c>
      <c r="BL153" s="14" t="s">
        <v>127</v>
      </c>
      <c r="BM153" s="170" t="s">
        <v>155</v>
      </c>
    </row>
    <row r="154" s="2" customFormat="1">
      <c r="A154" s="33"/>
      <c r="B154" s="34"/>
      <c r="C154" s="33"/>
      <c r="D154" s="172" t="s">
        <v>128</v>
      </c>
      <c r="E154" s="33"/>
      <c r="F154" s="173" t="s">
        <v>154</v>
      </c>
      <c r="G154" s="33"/>
      <c r="H154" s="33"/>
      <c r="I154" s="174"/>
      <c r="J154" s="33"/>
      <c r="K154" s="33"/>
      <c r="L154" s="34"/>
      <c r="M154" s="175"/>
      <c r="N154" s="176"/>
      <c r="O154" s="72"/>
      <c r="P154" s="72"/>
      <c r="Q154" s="72"/>
      <c r="R154" s="72"/>
      <c r="S154" s="72"/>
      <c r="T154" s="7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4" t="s">
        <v>128</v>
      </c>
      <c r="AU154" s="14" t="s">
        <v>81</v>
      </c>
    </row>
    <row r="155" s="2" customFormat="1" ht="33" customHeight="1">
      <c r="A155" s="33"/>
      <c r="B155" s="157"/>
      <c r="C155" s="158" t="s">
        <v>156</v>
      </c>
      <c r="D155" s="158" t="s">
        <v>123</v>
      </c>
      <c r="E155" s="159" t="s">
        <v>157</v>
      </c>
      <c r="F155" s="160" t="s">
        <v>158</v>
      </c>
      <c r="G155" s="161" t="s">
        <v>126</v>
      </c>
      <c r="H155" s="162">
        <v>128.84800000000001</v>
      </c>
      <c r="I155" s="163"/>
      <c r="J155" s="164">
        <f>ROUND(I155*H155,2)</f>
        <v>0</v>
      </c>
      <c r="K155" s="165"/>
      <c r="L155" s="34"/>
      <c r="M155" s="166" t="s">
        <v>1</v>
      </c>
      <c r="N155" s="167" t="s">
        <v>38</v>
      </c>
      <c r="O155" s="72"/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9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0" t="s">
        <v>127</v>
      </c>
      <c r="AT155" s="170" t="s">
        <v>123</v>
      </c>
      <c r="AU155" s="170" t="s">
        <v>81</v>
      </c>
      <c r="AY155" s="14" t="s">
        <v>122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4" t="s">
        <v>81</v>
      </c>
      <c r="BK155" s="171">
        <f>ROUND(I155*H155,2)</f>
        <v>0</v>
      </c>
      <c r="BL155" s="14" t="s">
        <v>127</v>
      </c>
      <c r="BM155" s="170" t="s">
        <v>159</v>
      </c>
    </row>
    <row r="156" s="2" customFormat="1">
      <c r="A156" s="33"/>
      <c r="B156" s="34"/>
      <c r="C156" s="33"/>
      <c r="D156" s="172" t="s">
        <v>128</v>
      </c>
      <c r="E156" s="33"/>
      <c r="F156" s="173" t="s">
        <v>158</v>
      </c>
      <c r="G156" s="33"/>
      <c r="H156" s="33"/>
      <c r="I156" s="174"/>
      <c r="J156" s="33"/>
      <c r="K156" s="33"/>
      <c r="L156" s="34"/>
      <c r="M156" s="175"/>
      <c r="N156" s="176"/>
      <c r="O156" s="72"/>
      <c r="P156" s="72"/>
      <c r="Q156" s="72"/>
      <c r="R156" s="72"/>
      <c r="S156" s="72"/>
      <c r="T156" s="7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4" t="s">
        <v>128</v>
      </c>
      <c r="AU156" s="14" t="s">
        <v>81</v>
      </c>
    </row>
    <row r="157" s="11" customFormat="1" ht="25.92" customHeight="1">
      <c r="A157" s="11"/>
      <c r="B157" s="146"/>
      <c r="C157" s="11"/>
      <c r="D157" s="147" t="s">
        <v>72</v>
      </c>
      <c r="E157" s="148" t="s">
        <v>160</v>
      </c>
      <c r="F157" s="148" t="s">
        <v>161</v>
      </c>
      <c r="G157" s="11"/>
      <c r="H157" s="11"/>
      <c r="I157" s="149"/>
      <c r="J157" s="150">
        <f>BK157</f>
        <v>0</v>
      </c>
      <c r="K157" s="11"/>
      <c r="L157" s="146"/>
      <c r="M157" s="151"/>
      <c r="N157" s="152"/>
      <c r="O157" s="152"/>
      <c r="P157" s="153">
        <f>SUM(P158:P166)</f>
        <v>0</v>
      </c>
      <c r="Q157" s="152"/>
      <c r="R157" s="153">
        <f>SUM(R158:R166)</f>
        <v>0</v>
      </c>
      <c r="S157" s="152"/>
      <c r="T157" s="154">
        <f>SUM(T158:T166)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47" t="s">
        <v>81</v>
      </c>
      <c r="AT157" s="155" t="s">
        <v>72</v>
      </c>
      <c r="AU157" s="155" t="s">
        <v>73</v>
      </c>
      <c r="AY157" s="147" t="s">
        <v>122</v>
      </c>
      <c r="BK157" s="156">
        <f>SUM(BK158:BK166)</f>
        <v>0</v>
      </c>
    </row>
    <row r="158" s="2" customFormat="1" ht="24.15" customHeight="1">
      <c r="A158" s="33"/>
      <c r="B158" s="157"/>
      <c r="C158" s="158" t="s">
        <v>143</v>
      </c>
      <c r="D158" s="158" t="s">
        <v>123</v>
      </c>
      <c r="E158" s="159" t="s">
        <v>162</v>
      </c>
      <c r="F158" s="160" t="s">
        <v>163</v>
      </c>
      <c r="G158" s="161" t="s">
        <v>164</v>
      </c>
      <c r="H158" s="162">
        <v>0.029999999999999999</v>
      </c>
      <c r="I158" s="163"/>
      <c r="J158" s="164">
        <f>ROUND(I158*H158,2)</f>
        <v>0</v>
      </c>
      <c r="K158" s="165"/>
      <c r="L158" s="34"/>
      <c r="M158" s="166" t="s">
        <v>1</v>
      </c>
      <c r="N158" s="167" t="s">
        <v>38</v>
      </c>
      <c r="O158" s="72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0" t="s">
        <v>127</v>
      </c>
      <c r="AT158" s="170" t="s">
        <v>123</v>
      </c>
      <c r="AU158" s="170" t="s">
        <v>81</v>
      </c>
      <c r="AY158" s="14" t="s">
        <v>122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4" t="s">
        <v>81</v>
      </c>
      <c r="BK158" s="171">
        <f>ROUND(I158*H158,2)</f>
        <v>0</v>
      </c>
      <c r="BL158" s="14" t="s">
        <v>127</v>
      </c>
      <c r="BM158" s="170" t="s">
        <v>165</v>
      </c>
    </row>
    <row r="159" s="2" customFormat="1">
      <c r="A159" s="33"/>
      <c r="B159" s="34"/>
      <c r="C159" s="33"/>
      <c r="D159" s="172" t="s">
        <v>128</v>
      </c>
      <c r="E159" s="33"/>
      <c r="F159" s="173" t="s">
        <v>163</v>
      </c>
      <c r="G159" s="33"/>
      <c r="H159" s="33"/>
      <c r="I159" s="174"/>
      <c r="J159" s="33"/>
      <c r="K159" s="33"/>
      <c r="L159" s="34"/>
      <c r="M159" s="175"/>
      <c r="N159" s="176"/>
      <c r="O159" s="72"/>
      <c r="P159" s="72"/>
      <c r="Q159" s="72"/>
      <c r="R159" s="72"/>
      <c r="S159" s="72"/>
      <c r="T159" s="7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4" t="s">
        <v>128</v>
      </c>
      <c r="AU159" s="14" t="s">
        <v>81</v>
      </c>
    </row>
    <row r="160" s="2" customFormat="1">
      <c r="A160" s="33"/>
      <c r="B160" s="34"/>
      <c r="C160" s="33"/>
      <c r="D160" s="172" t="s">
        <v>129</v>
      </c>
      <c r="E160" s="33"/>
      <c r="F160" s="177" t="s">
        <v>166</v>
      </c>
      <c r="G160" s="33"/>
      <c r="H160" s="33"/>
      <c r="I160" s="174"/>
      <c r="J160" s="33"/>
      <c r="K160" s="33"/>
      <c r="L160" s="34"/>
      <c r="M160" s="175"/>
      <c r="N160" s="176"/>
      <c r="O160" s="72"/>
      <c r="P160" s="72"/>
      <c r="Q160" s="72"/>
      <c r="R160" s="72"/>
      <c r="S160" s="72"/>
      <c r="T160" s="7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4" t="s">
        <v>129</v>
      </c>
      <c r="AU160" s="14" t="s">
        <v>81</v>
      </c>
    </row>
    <row r="161" s="2" customFormat="1" ht="37.8" customHeight="1">
      <c r="A161" s="33"/>
      <c r="B161" s="157"/>
      <c r="C161" s="158" t="s">
        <v>167</v>
      </c>
      <c r="D161" s="158" t="s">
        <v>123</v>
      </c>
      <c r="E161" s="159" t="s">
        <v>168</v>
      </c>
      <c r="F161" s="160" t="s">
        <v>169</v>
      </c>
      <c r="G161" s="161" t="s">
        <v>126</v>
      </c>
      <c r="H161" s="162">
        <v>47.960000000000001</v>
      </c>
      <c r="I161" s="163"/>
      <c r="J161" s="164">
        <f>ROUND(I161*H161,2)</f>
        <v>0</v>
      </c>
      <c r="K161" s="165"/>
      <c r="L161" s="34"/>
      <c r="M161" s="166" t="s">
        <v>1</v>
      </c>
      <c r="N161" s="167" t="s">
        <v>38</v>
      </c>
      <c r="O161" s="72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0" t="s">
        <v>127</v>
      </c>
      <c r="AT161" s="170" t="s">
        <v>123</v>
      </c>
      <c r="AU161" s="170" t="s">
        <v>81</v>
      </c>
      <c r="AY161" s="14" t="s">
        <v>122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4" t="s">
        <v>81</v>
      </c>
      <c r="BK161" s="171">
        <f>ROUND(I161*H161,2)</f>
        <v>0</v>
      </c>
      <c r="BL161" s="14" t="s">
        <v>127</v>
      </c>
      <c r="BM161" s="170" t="s">
        <v>170</v>
      </c>
    </row>
    <row r="162" s="2" customFormat="1">
      <c r="A162" s="33"/>
      <c r="B162" s="34"/>
      <c r="C162" s="33"/>
      <c r="D162" s="172" t="s">
        <v>128</v>
      </c>
      <c r="E162" s="33"/>
      <c r="F162" s="173" t="s">
        <v>169</v>
      </c>
      <c r="G162" s="33"/>
      <c r="H162" s="33"/>
      <c r="I162" s="174"/>
      <c r="J162" s="33"/>
      <c r="K162" s="33"/>
      <c r="L162" s="34"/>
      <c r="M162" s="175"/>
      <c r="N162" s="176"/>
      <c r="O162" s="72"/>
      <c r="P162" s="72"/>
      <c r="Q162" s="72"/>
      <c r="R162" s="72"/>
      <c r="S162" s="72"/>
      <c r="T162" s="7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4" t="s">
        <v>128</v>
      </c>
      <c r="AU162" s="14" t="s">
        <v>81</v>
      </c>
    </row>
    <row r="163" s="2" customFormat="1">
      <c r="A163" s="33"/>
      <c r="B163" s="34"/>
      <c r="C163" s="33"/>
      <c r="D163" s="172" t="s">
        <v>129</v>
      </c>
      <c r="E163" s="33"/>
      <c r="F163" s="177" t="s">
        <v>171</v>
      </c>
      <c r="G163" s="33"/>
      <c r="H163" s="33"/>
      <c r="I163" s="174"/>
      <c r="J163" s="33"/>
      <c r="K163" s="33"/>
      <c r="L163" s="34"/>
      <c r="M163" s="175"/>
      <c r="N163" s="176"/>
      <c r="O163" s="72"/>
      <c r="P163" s="72"/>
      <c r="Q163" s="72"/>
      <c r="R163" s="72"/>
      <c r="S163" s="72"/>
      <c r="T163" s="7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4" t="s">
        <v>129</v>
      </c>
      <c r="AU163" s="14" t="s">
        <v>81</v>
      </c>
    </row>
    <row r="164" s="2" customFormat="1" ht="24.15" customHeight="1">
      <c r="A164" s="33"/>
      <c r="B164" s="157"/>
      <c r="C164" s="158" t="s">
        <v>147</v>
      </c>
      <c r="D164" s="158" t="s">
        <v>123</v>
      </c>
      <c r="E164" s="159" t="s">
        <v>172</v>
      </c>
      <c r="F164" s="160" t="s">
        <v>173</v>
      </c>
      <c r="G164" s="161" t="s">
        <v>126</v>
      </c>
      <c r="H164" s="162">
        <v>47.960000000000001</v>
      </c>
      <c r="I164" s="163"/>
      <c r="J164" s="164">
        <f>ROUND(I164*H164,2)</f>
        <v>0</v>
      </c>
      <c r="K164" s="165"/>
      <c r="L164" s="34"/>
      <c r="M164" s="166" t="s">
        <v>1</v>
      </c>
      <c r="N164" s="167" t="s">
        <v>38</v>
      </c>
      <c r="O164" s="72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0" t="s">
        <v>127</v>
      </c>
      <c r="AT164" s="170" t="s">
        <v>123</v>
      </c>
      <c r="AU164" s="170" t="s">
        <v>81</v>
      </c>
      <c r="AY164" s="14" t="s">
        <v>122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4" t="s">
        <v>81</v>
      </c>
      <c r="BK164" s="171">
        <f>ROUND(I164*H164,2)</f>
        <v>0</v>
      </c>
      <c r="BL164" s="14" t="s">
        <v>127</v>
      </c>
      <c r="BM164" s="170" t="s">
        <v>174</v>
      </c>
    </row>
    <row r="165" s="2" customFormat="1">
      <c r="A165" s="33"/>
      <c r="B165" s="34"/>
      <c r="C165" s="33"/>
      <c r="D165" s="172" t="s">
        <v>128</v>
      </c>
      <c r="E165" s="33"/>
      <c r="F165" s="173" t="s">
        <v>173</v>
      </c>
      <c r="G165" s="33"/>
      <c r="H165" s="33"/>
      <c r="I165" s="174"/>
      <c r="J165" s="33"/>
      <c r="K165" s="33"/>
      <c r="L165" s="34"/>
      <c r="M165" s="175"/>
      <c r="N165" s="176"/>
      <c r="O165" s="72"/>
      <c r="P165" s="72"/>
      <c r="Q165" s="72"/>
      <c r="R165" s="72"/>
      <c r="S165" s="72"/>
      <c r="T165" s="7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4" t="s">
        <v>128</v>
      </c>
      <c r="AU165" s="14" t="s">
        <v>81</v>
      </c>
    </row>
    <row r="166" s="2" customFormat="1">
      <c r="A166" s="33"/>
      <c r="B166" s="34"/>
      <c r="C166" s="33"/>
      <c r="D166" s="172" t="s">
        <v>129</v>
      </c>
      <c r="E166" s="33"/>
      <c r="F166" s="177" t="s">
        <v>171</v>
      </c>
      <c r="G166" s="33"/>
      <c r="H166" s="33"/>
      <c r="I166" s="174"/>
      <c r="J166" s="33"/>
      <c r="K166" s="33"/>
      <c r="L166" s="34"/>
      <c r="M166" s="175"/>
      <c r="N166" s="176"/>
      <c r="O166" s="72"/>
      <c r="P166" s="72"/>
      <c r="Q166" s="72"/>
      <c r="R166" s="72"/>
      <c r="S166" s="72"/>
      <c r="T166" s="7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4" t="s">
        <v>129</v>
      </c>
      <c r="AU166" s="14" t="s">
        <v>81</v>
      </c>
    </row>
    <row r="167" s="11" customFormat="1" ht="25.92" customHeight="1">
      <c r="A167" s="11"/>
      <c r="B167" s="146"/>
      <c r="C167" s="11"/>
      <c r="D167" s="147" t="s">
        <v>72</v>
      </c>
      <c r="E167" s="148" t="s">
        <v>175</v>
      </c>
      <c r="F167" s="148" t="s">
        <v>176</v>
      </c>
      <c r="G167" s="11"/>
      <c r="H167" s="11"/>
      <c r="I167" s="149"/>
      <c r="J167" s="150">
        <f>BK167</f>
        <v>0</v>
      </c>
      <c r="K167" s="11"/>
      <c r="L167" s="146"/>
      <c r="M167" s="151"/>
      <c r="N167" s="152"/>
      <c r="O167" s="152"/>
      <c r="P167" s="153">
        <f>SUM(P168:P169)</f>
        <v>0</v>
      </c>
      <c r="Q167" s="152"/>
      <c r="R167" s="153">
        <f>SUM(R168:R169)</f>
        <v>0</v>
      </c>
      <c r="S167" s="152"/>
      <c r="T167" s="154">
        <f>SUM(T168:T169)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147" t="s">
        <v>81</v>
      </c>
      <c r="AT167" s="155" t="s">
        <v>72</v>
      </c>
      <c r="AU167" s="155" t="s">
        <v>73</v>
      </c>
      <c r="AY167" s="147" t="s">
        <v>122</v>
      </c>
      <c r="BK167" s="156">
        <f>SUM(BK168:BK169)</f>
        <v>0</v>
      </c>
    </row>
    <row r="168" s="2" customFormat="1" ht="16.5" customHeight="1">
      <c r="A168" s="33"/>
      <c r="B168" s="157"/>
      <c r="C168" s="158" t="s">
        <v>177</v>
      </c>
      <c r="D168" s="158" t="s">
        <v>123</v>
      </c>
      <c r="E168" s="159" t="s">
        <v>178</v>
      </c>
      <c r="F168" s="160" t="s">
        <v>179</v>
      </c>
      <c r="G168" s="161" t="s">
        <v>180</v>
      </c>
      <c r="H168" s="162">
        <v>1</v>
      </c>
      <c r="I168" s="163"/>
      <c r="J168" s="164">
        <f>ROUND(I168*H168,2)</f>
        <v>0</v>
      </c>
      <c r="K168" s="165"/>
      <c r="L168" s="34"/>
      <c r="M168" s="166" t="s">
        <v>1</v>
      </c>
      <c r="N168" s="167" t="s">
        <v>38</v>
      </c>
      <c r="O168" s="72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0" t="s">
        <v>127</v>
      </c>
      <c r="AT168" s="170" t="s">
        <v>123</v>
      </c>
      <c r="AU168" s="170" t="s">
        <v>81</v>
      </c>
      <c r="AY168" s="14" t="s">
        <v>122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4" t="s">
        <v>81</v>
      </c>
      <c r="BK168" s="171">
        <f>ROUND(I168*H168,2)</f>
        <v>0</v>
      </c>
      <c r="BL168" s="14" t="s">
        <v>127</v>
      </c>
      <c r="BM168" s="170" t="s">
        <v>181</v>
      </c>
    </row>
    <row r="169" s="2" customFormat="1">
      <c r="A169" s="33"/>
      <c r="B169" s="34"/>
      <c r="C169" s="33"/>
      <c r="D169" s="172" t="s">
        <v>128</v>
      </c>
      <c r="E169" s="33"/>
      <c r="F169" s="173" t="s">
        <v>179</v>
      </c>
      <c r="G169" s="33"/>
      <c r="H169" s="33"/>
      <c r="I169" s="174"/>
      <c r="J169" s="33"/>
      <c r="K169" s="33"/>
      <c r="L169" s="34"/>
      <c r="M169" s="175"/>
      <c r="N169" s="176"/>
      <c r="O169" s="72"/>
      <c r="P169" s="72"/>
      <c r="Q169" s="72"/>
      <c r="R169" s="72"/>
      <c r="S169" s="72"/>
      <c r="T169" s="7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4" t="s">
        <v>128</v>
      </c>
      <c r="AU169" s="14" t="s">
        <v>81</v>
      </c>
    </row>
    <row r="170" s="11" customFormat="1" ht="25.92" customHeight="1">
      <c r="A170" s="11"/>
      <c r="B170" s="146"/>
      <c r="C170" s="11"/>
      <c r="D170" s="147" t="s">
        <v>72</v>
      </c>
      <c r="E170" s="148" t="s">
        <v>182</v>
      </c>
      <c r="F170" s="148" t="s">
        <v>183</v>
      </c>
      <c r="G170" s="11"/>
      <c r="H170" s="11"/>
      <c r="I170" s="149"/>
      <c r="J170" s="150">
        <f>BK170</f>
        <v>0</v>
      </c>
      <c r="K170" s="11"/>
      <c r="L170" s="146"/>
      <c r="M170" s="151"/>
      <c r="N170" s="152"/>
      <c r="O170" s="152"/>
      <c r="P170" s="153">
        <f>SUM(P171:P172)</f>
        <v>0</v>
      </c>
      <c r="Q170" s="152"/>
      <c r="R170" s="153">
        <f>SUM(R171:R172)</f>
        <v>0</v>
      </c>
      <c r="S170" s="152"/>
      <c r="T170" s="154">
        <f>SUM(T171:T172)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147" t="s">
        <v>81</v>
      </c>
      <c r="AT170" s="155" t="s">
        <v>72</v>
      </c>
      <c r="AU170" s="155" t="s">
        <v>73</v>
      </c>
      <c r="AY170" s="147" t="s">
        <v>122</v>
      </c>
      <c r="BK170" s="156">
        <f>SUM(BK171:BK172)</f>
        <v>0</v>
      </c>
    </row>
    <row r="171" s="2" customFormat="1" ht="24.15" customHeight="1">
      <c r="A171" s="33"/>
      <c r="B171" s="157"/>
      <c r="C171" s="158" t="s">
        <v>151</v>
      </c>
      <c r="D171" s="158" t="s">
        <v>123</v>
      </c>
      <c r="E171" s="159" t="s">
        <v>184</v>
      </c>
      <c r="F171" s="160" t="s">
        <v>185</v>
      </c>
      <c r="G171" s="161" t="s">
        <v>126</v>
      </c>
      <c r="H171" s="162">
        <v>128</v>
      </c>
      <c r="I171" s="163"/>
      <c r="J171" s="164">
        <f>ROUND(I171*H171,2)</f>
        <v>0</v>
      </c>
      <c r="K171" s="165"/>
      <c r="L171" s="34"/>
      <c r="M171" s="166" t="s">
        <v>1</v>
      </c>
      <c r="N171" s="167" t="s">
        <v>38</v>
      </c>
      <c r="O171" s="72"/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0" t="s">
        <v>127</v>
      </c>
      <c r="AT171" s="170" t="s">
        <v>123</v>
      </c>
      <c r="AU171" s="170" t="s">
        <v>81</v>
      </c>
      <c r="AY171" s="14" t="s">
        <v>122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4" t="s">
        <v>81</v>
      </c>
      <c r="BK171" s="171">
        <f>ROUND(I171*H171,2)</f>
        <v>0</v>
      </c>
      <c r="BL171" s="14" t="s">
        <v>127</v>
      </c>
      <c r="BM171" s="170" t="s">
        <v>186</v>
      </c>
    </row>
    <row r="172" s="2" customFormat="1">
      <c r="A172" s="33"/>
      <c r="B172" s="34"/>
      <c r="C172" s="33"/>
      <c r="D172" s="172" t="s">
        <v>128</v>
      </c>
      <c r="E172" s="33"/>
      <c r="F172" s="173" t="s">
        <v>185</v>
      </c>
      <c r="G172" s="33"/>
      <c r="H172" s="33"/>
      <c r="I172" s="174"/>
      <c r="J172" s="33"/>
      <c r="K172" s="33"/>
      <c r="L172" s="34"/>
      <c r="M172" s="175"/>
      <c r="N172" s="176"/>
      <c r="O172" s="72"/>
      <c r="P172" s="72"/>
      <c r="Q172" s="72"/>
      <c r="R172" s="72"/>
      <c r="S172" s="72"/>
      <c r="T172" s="7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4" t="s">
        <v>128</v>
      </c>
      <c r="AU172" s="14" t="s">
        <v>81</v>
      </c>
    </row>
    <row r="173" s="11" customFormat="1" ht="25.92" customHeight="1">
      <c r="A173" s="11"/>
      <c r="B173" s="146"/>
      <c r="C173" s="11"/>
      <c r="D173" s="147" t="s">
        <v>72</v>
      </c>
      <c r="E173" s="148" t="s">
        <v>187</v>
      </c>
      <c r="F173" s="148" t="s">
        <v>188</v>
      </c>
      <c r="G173" s="11"/>
      <c r="H173" s="11"/>
      <c r="I173" s="149"/>
      <c r="J173" s="150">
        <f>BK173</f>
        <v>0</v>
      </c>
      <c r="K173" s="11"/>
      <c r="L173" s="146"/>
      <c r="M173" s="151"/>
      <c r="N173" s="152"/>
      <c r="O173" s="152"/>
      <c r="P173" s="153">
        <f>SUM(P174:P177)</f>
        <v>0</v>
      </c>
      <c r="Q173" s="152"/>
      <c r="R173" s="153">
        <f>SUM(R174:R177)</f>
        <v>0</v>
      </c>
      <c r="S173" s="152"/>
      <c r="T173" s="154">
        <f>SUM(T174:T177)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147" t="s">
        <v>81</v>
      </c>
      <c r="AT173" s="155" t="s">
        <v>72</v>
      </c>
      <c r="AU173" s="155" t="s">
        <v>73</v>
      </c>
      <c r="AY173" s="147" t="s">
        <v>122</v>
      </c>
      <c r="BK173" s="156">
        <f>SUM(BK174:BK177)</f>
        <v>0</v>
      </c>
    </row>
    <row r="174" s="2" customFormat="1" ht="66.75" customHeight="1">
      <c r="A174" s="33"/>
      <c r="B174" s="157"/>
      <c r="C174" s="158" t="s">
        <v>8</v>
      </c>
      <c r="D174" s="158" t="s">
        <v>123</v>
      </c>
      <c r="E174" s="159" t="s">
        <v>189</v>
      </c>
      <c r="F174" s="160" t="s">
        <v>190</v>
      </c>
      <c r="G174" s="161" t="s">
        <v>126</v>
      </c>
      <c r="H174" s="162">
        <v>47.960000000000001</v>
      </c>
      <c r="I174" s="163"/>
      <c r="J174" s="164">
        <f>ROUND(I174*H174,2)</f>
        <v>0</v>
      </c>
      <c r="K174" s="165"/>
      <c r="L174" s="34"/>
      <c r="M174" s="166" t="s">
        <v>1</v>
      </c>
      <c r="N174" s="167" t="s">
        <v>38</v>
      </c>
      <c r="O174" s="72"/>
      <c r="P174" s="168">
        <f>O174*H174</f>
        <v>0</v>
      </c>
      <c r="Q174" s="168">
        <v>0</v>
      </c>
      <c r="R174" s="168">
        <f>Q174*H174</f>
        <v>0</v>
      </c>
      <c r="S174" s="168">
        <v>0</v>
      </c>
      <c r="T174" s="169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0" t="s">
        <v>127</v>
      </c>
      <c r="AT174" s="170" t="s">
        <v>123</v>
      </c>
      <c r="AU174" s="170" t="s">
        <v>81</v>
      </c>
      <c r="AY174" s="14" t="s">
        <v>122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4" t="s">
        <v>81</v>
      </c>
      <c r="BK174" s="171">
        <f>ROUND(I174*H174,2)</f>
        <v>0</v>
      </c>
      <c r="BL174" s="14" t="s">
        <v>127</v>
      </c>
      <c r="BM174" s="170" t="s">
        <v>191</v>
      </c>
    </row>
    <row r="175" s="2" customFormat="1">
      <c r="A175" s="33"/>
      <c r="B175" s="34"/>
      <c r="C175" s="33"/>
      <c r="D175" s="172" t="s">
        <v>128</v>
      </c>
      <c r="E175" s="33"/>
      <c r="F175" s="173" t="s">
        <v>192</v>
      </c>
      <c r="G175" s="33"/>
      <c r="H175" s="33"/>
      <c r="I175" s="174"/>
      <c r="J175" s="33"/>
      <c r="K175" s="33"/>
      <c r="L175" s="34"/>
      <c r="M175" s="175"/>
      <c r="N175" s="176"/>
      <c r="O175" s="72"/>
      <c r="P175" s="72"/>
      <c r="Q175" s="72"/>
      <c r="R175" s="72"/>
      <c r="S175" s="72"/>
      <c r="T175" s="7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4" t="s">
        <v>128</v>
      </c>
      <c r="AU175" s="14" t="s">
        <v>81</v>
      </c>
    </row>
    <row r="176" s="2" customFormat="1" ht="33" customHeight="1">
      <c r="A176" s="33"/>
      <c r="B176" s="157"/>
      <c r="C176" s="158" t="s">
        <v>155</v>
      </c>
      <c r="D176" s="158" t="s">
        <v>123</v>
      </c>
      <c r="E176" s="159" t="s">
        <v>193</v>
      </c>
      <c r="F176" s="160" t="s">
        <v>194</v>
      </c>
      <c r="G176" s="161" t="s">
        <v>126</v>
      </c>
      <c r="H176" s="162">
        <v>50</v>
      </c>
      <c r="I176" s="163"/>
      <c r="J176" s="164">
        <f>ROUND(I176*H176,2)</f>
        <v>0</v>
      </c>
      <c r="K176" s="165"/>
      <c r="L176" s="34"/>
      <c r="M176" s="166" t="s">
        <v>1</v>
      </c>
      <c r="N176" s="167" t="s">
        <v>38</v>
      </c>
      <c r="O176" s="72"/>
      <c r="P176" s="168">
        <f>O176*H176</f>
        <v>0</v>
      </c>
      <c r="Q176" s="168">
        <v>0</v>
      </c>
      <c r="R176" s="168">
        <f>Q176*H176</f>
        <v>0</v>
      </c>
      <c r="S176" s="168">
        <v>0</v>
      </c>
      <c r="T176" s="16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0" t="s">
        <v>127</v>
      </c>
      <c r="AT176" s="170" t="s">
        <v>123</v>
      </c>
      <c r="AU176" s="170" t="s">
        <v>81</v>
      </c>
      <c r="AY176" s="14" t="s">
        <v>122</v>
      </c>
      <c r="BE176" s="171">
        <f>IF(N176="základní",J176,0)</f>
        <v>0</v>
      </c>
      <c r="BF176" s="171">
        <f>IF(N176="snížená",J176,0)</f>
        <v>0</v>
      </c>
      <c r="BG176" s="171">
        <f>IF(N176="zákl. přenesená",J176,0)</f>
        <v>0</v>
      </c>
      <c r="BH176" s="171">
        <f>IF(N176="sníž. přenesená",J176,0)</f>
        <v>0</v>
      </c>
      <c r="BI176" s="171">
        <f>IF(N176="nulová",J176,0)</f>
        <v>0</v>
      </c>
      <c r="BJ176" s="14" t="s">
        <v>81</v>
      </c>
      <c r="BK176" s="171">
        <f>ROUND(I176*H176,2)</f>
        <v>0</v>
      </c>
      <c r="BL176" s="14" t="s">
        <v>127</v>
      </c>
      <c r="BM176" s="170" t="s">
        <v>195</v>
      </c>
    </row>
    <row r="177" s="2" customFormat="1">
      <c r="A177" s="33"/>
      <c r="B177" s="34"/>
      <c r="C177" s="33"/>
      <c r="D177" s="172" t="s">
        <v>128</v>
      </c>
      <c r="E177" s="33"/>
      <c r="F177" s="173" t="s">
        <v>194</v>
      </c>
      <c r="G177" s="33"/>
      <c r="H177" s="33"/>
      <c r="I177" s="174"/>
      <c r="J177" s="33"/>
      <c r="K177" s="33"/>
      <c r="L177" s="34"/>
      <c r="M177" s="175"/>
      <c r="N177" s="176"/>
      <c r="O177" s="72"/>
      <c r="P177" s="72"/>
      <c r="Q177" s="72"/>
      <c r="R177" s="72"/>
      <c r="S177" s="72"/>
      <c r="T177" s="7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4" t="s">
        <v>128</v>
      </c>
      <c r="AU177" s="14" t="s">
        <v>81</v>
      </c>
    </row>
    <row r="178" s="11" customFormat="1" ht="25.92" customHeight="1">
      <c r="A178" s="11"/>
      <c r="B178" s="146"/>
      <c r="C178" s="11"/>
      <c r="D178" s="147" t="s">
        <v>72</v>
      </c>
      <c r="E178" s="148" t="s">
        <v>196</v>
      </c>
      <c r="F178" s="148" t="s">
        <v>197</v>
      </c>
      <c r="G178" s="11"/>
      <c r="H178" s="11"/>
      <c r="I178" s="149"/>
      <c r="J178" s="150">
        <f>BK178</f>
        <v>0</v>
      </c>
      <c r="K178" s="11"/>
      <c r="L178" s="146"/>
      <c r="M178" s="151"/>
      <c r="N178" s="152"/>
      <c r="O178" s="152"/>
      <c r="P178" s="153">
        <f>SUM(P179:P192)</f>
        <v>0</v>
      </c>
      <c r="Q178" s="152"/>
      <c r="R178" s="153">
        <f>SUM(R179:R192)</f>
        <v>0</v>
      </c>
      <c r="S178" s="152"/>
      <c r="T178" s="154">
        <f>SUM(T179:T192)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147" t="s">
        <v>81</v>
      </c>
      <c r="AT178" s="155" t="s">
        <v>72</v>
      </c>
      <c r="AU178" s="155" t="s">
        <v>73</v>
      </c>
      <c r="AY178" s="147" t="s">
        <v>122</v>
      </c>
      <c r="BK178" s="156">
        <f>SUM(BK179:BK192)</f>
        <v>0</v>
      </c>
    </row>
    <row r="179" s="2" customFormat="1" ht="37.8" customHeight="1">
      <c r="A179" s="33"/>
      <c r="B179" s="157"/>
      <c r="C179" s="158" t="s">
        <v>198</v>
      </c>
      <c r="D179" s="158" t="s">
        <v>123</v>
      </c>
      <c r="E179" s="159" t="s">
        <v>199</v>
      </c>
      <c r="F179" s="160" t="s">
        <v>200</v>
      </c>
      <c r="G179" s="161" t="s">
        <v>164</v>
      </c>
      <c r="H179" s="162">
        <v>1.093</v>
      </c>
      <c r="I179" s="163"/>
      <c r="J179" s="164">
        <f>ROUND(I179*H179,2)</f>
        <v>0</v>
      </c>
      <c r="K179" s="165"/>
      <c r="L179" s="34"/>
      <c r="M179" s="166" t="s">
        <v>1</v>
      </c>
      <c r="N179" s="167" t="s">
        <v>38</v>
      </c>
      <c r="O179" s="72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0" t="s">
        <v>127</v>
      </c>
      <c r="AT179" s="170" t="s">
        <v>123</v>
      </c>
      <c r="AU179" s="170" t="s">
        <v>81</v>
      </c>
      <c r="AY179" s="14" t="s">
        <v>122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4" t="s">
        <v>81</v>
      </c>
      <c r="BK179" s="171">
        <f>ROUND(I179*H179,2)</f>
        <v>0</v>
      </c>
      <c r="BL179" s="14" t="s">
        <v>127</v>
      </c>
      <c r="BM179" s="170" t="s">
        <v>201</v>
      </c>
    </row>
    <row r="180" s="2" customFormat="1">
      <c r="A180" s="33"/>
      <c r="B180" s="34"/>
      <c r="C180" s="33"/>
      <c r="D180" s="172" t="s">
        <v>128</v>
      </c>
      <c r="E180" s="33"/>
      <c r="F180" s="173" t="s">
        <v>200</v>
      </c>
      <c r="G180" s="33"/>
      <c r="H180" s="33"/>
      <c r="I180" s="174"/>
      <c r="J180" s="33"/>
      <c r="K180" s="33"/>
      <c r="L180" s="34"/>
      <c r="M180" s="175"/>
      <c r="N180" s="176"/>
      <c r="O180" s="72"/>
      <c r="P180" s="72"/>
      <c r="Q180" s="72"/>
      <c r="R180" s="72"/>
      <c r="S180" s="72"/>
      <c r="T180" s="7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4" t="s">
        <v>128</v>
      </c>
      <c r="AU180" s="14" t="s">
        <v>81</v>
      </c>
    </row>
    <row r="181" s="2" customFormat="1">
      <c r="A181" s="33"/>
      <c r="B181" s="34"/>
      <c r="C181" s="33"/>
      <c r="D181" s="172" t="s">
        <v>129</v>
      </c>
      <c r="E181" s="33"/>
      <c r="F181" s="177" t="s">
        <v>202</v>
      </c>
      <c r="G181" s="33"/>
      <c r="H181" s="33"/>
      <c r="I181" s="174"/>
      <c r="J181" s="33"/>
      <c r="K181" s="33"/>
      <c r="L181" s="34"/>
      <c r="M181" s="175"/>
      <c r="N181" s="176"/>
      <c r="O181" s="72"/>
      <c r="P181" s="72"/>
      <c r="Q181" s="72"/>
      <c r="R181" s="72"/>
      <c r="S181" s="72"/>
      <c r="T181" s="7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4" t="s">
        <v>129</v>
      </c>
      <c r="AU181" s="14" t="s">
        <v>81</v>
      </c>
    </row>
    <row r="182" s="2" customFormat="1" ht="16.5" customHeight="1">
      <c r="A182" s="33"/>
      <c r="B182" s="157"/>
      <c r="C182" s="158" t="s">
        <v>159</v>
      </c>
      <c r="D182" s="158" t="s">
        <v>123</v>
      </c>
      <c r="E182" s="159" t="s">
        <v>203</v>
      </c>
      <c r="F182" s="160" t="s">
        <v>204</v>
      </c>
      <c r="G182" s="161" t="s">
        <v>126</v>
      </c>
      <c r="H182" s="162">
        <v>47.960000000000001</v>
      </c>
      <c r="I182" s="163"/>
      <c r="J182" s="164">
        <f>ROUND(I182*H182,2)</f>
        <v>0</v>
      </c>
      <c r="K182" s="165"/>
      <c r="L182" s="34"/>
      <c r="M182" s="166" t="s">
        <v>1</v>
      </c>
      <c r="N182" s="167" t="s">
        <v>38</v>
      </c>
      <c r="O182" s="72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0" t="s">
        <v>127</v>
      </c>
      <c r="AT182" s="170" t="s">
        <v>123</v>
      </c>
      <c r="AU182" s="170" t="s">
        <v>81</v>
      </c>
      <c r="AY182" s="14" t="s">
        <v>122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4" t="s">
        <v>81</v>
      </c>
      <c r="BK182" s="171">
        <f>ROUND(I182*H182,2)</f>
        <v>0</v>
      </c>
      <c r="BL182" s="14" t="s">
        <v>127</v>
      </c>
      <c r="BM182" s="170" t="s">
        <v>205</v>
      </c>
    </row>
    <row r="183" s="2" customFormat="1">
      <c r="A183" s="33"/>
      <c r="B183" s="34"/>
      <c r="C183" s="33"/>
      <c r="D183" s="172" t="s">
        <v>128</v>
      </c>
      <c r="E183" s="33"/>
      <c r="F183" s="173" t="s">
        <v>204</v>
      </c>
      <c r="G183" s="33"/>
      <c r="H183" s="33"/>
      <c r="I183" s="174"/>
      <c r="J183" s="33"/>
      <c r="K183" s="33"/>
      <c r="L183" s="34"/>
      <c r="M183" s="175"/>
      <c r="N183" s="176"/>
      <c r="O183" s="72"/>
      <c r="P183" s="72"/>
      <c r="Q183" s="72"/>
      <c r="R183" s="72"/>
      <c r="S183" s="72"/>
      <c r="T183" s="7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4" t="s">
        <v>128</v>
      </c>
      <c r="AU183" s="14" t="s">
        <v>81</v>
      </c>
    </row>
    <row r="184" s="2" customFormat="1" ht="24.15" customHeight="1">
      <c r="A184" s="33"/>
      <c r="B184" s="157"/>
      <c r="C184" s="158" t="s">
        <v>206</v>
      </c>
      <c r="D184" s="158" t="s">
        <v>123</v>
      </c>
      <c r="E184" s="159" t="s">
        <v>207</v>
      </c>
      <c r="F184" s="160" t="s">
        <v>208</v>
      </c>
      <c r="G184" s="161" t="s">
        <v>180</v>
      </c>
      <c r="H184" s="162">
        <v>1</v>
      </c>
      <c r="I184" s="163"/>
      <c r="J184" s="164">
        <f>ROUND(I184*H184,2)</f>
        <v>0</v>
      </c>
      <c r="K184" s="165"/>
      <c r="L184" s="34"/>
      <c r="M184" s="166" t="s">
        <v>1</v>
      </c>
      <c r="N184" s="167" t="s">
        <v>38</v>
      </c>
      <c r="O184" s="72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0" t="s">
        <v>127</v>
      </c>
      <c r="AT184" s="170" t="s">
        <v>123</v>
      </c>
      <c r="AU184" s="170" t="s">
        <v>81</v>
      </c>
      <c r="AY184" s="14" t="s">
        <v>122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4" t="s">
        <v>81</v>
      </c>
      <c r="BK184" s="171">
        <f>ROUND(I184*H184,2)</f>
        <v>0</v>
      </c>
      <c r="BL184" s="14" t="s">
        <v>127</v>
      </c>
      <c r="BM184" s="170" t="s">
        <v>209</v>
      </c>
    </row>
    <row r="185" s="2" customFormat="1">
      <c r="A185" s="33"/>
      <c r="B185" s="34"/>
      <c r="C185" s="33"/>
      <c r="D185" s="172" t="s">
        <v>128</v>
      </c>
      <c r="E185" s="33"/>
      <c r="F185" s="173" t="s">
        <v>208</v>
      </c>
      <c r="G185" s="33"/>
      <c r="H185" s="33"/>
      <c r="I185" s="174"/>
      <c r="J185" s="33"/>
      <c r="K185" s="33"/>
      <c r="L185" s="34"/>
      <c r="M185" s="175"/>
      <c r="N185" s="176"/>
      <c r="O185" s="72"/>
      <c r="P185" s="72"/>
      <c r="Q185" s="72"/>
      <c r="R185" s="72"/>
      <c r="S185" s="72"/>
      <c r="T185" s="7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4" t="s">
        <v>128</v>
      </c>
      <c r="AU185" s="14" t="s">
        <v>81</v>
      </c>
    </row>
    <row r="186" s="2" customFormat="1">
      <c r="A186" s="33"/>
      <c r="B186" s="34"/>
      <c r="C186" s="33"/>
      <c r="D186" s="172" t="s">
        <v>129</v>
      </c>
      <c r="E186" s="33"/>
      <c r="F186" s="177" t="s">
        <v>210</v>
      </c>
      <c r="G186" s="33"/>
      <c r="H186" s="33"/>
      <c r="I186" s="174"/>
      <c r="J186" s="33"/>
      <c r="K186" s="33"/>
      <c r="L186" s="34"/>
      <c r="M186" s="175"/>
      <c r="N186" s="176"/>
      <c r="O186" s="72"/>
      <c r="P186" s="72"/>
      <c r="Q186" s="72"/>
      <c r="R186" s="72"/>
      <c r="S186" s="72"/>
      <c r="T186" s="7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4" t="s">
        <v>129</v>
      </c>
      <c r="AU186" s="14" t="s">
        <v>81</v>
      </c>
    </row>
    <row r="187" s="2" customFormat="1" ht="49.05" customHeight="1">
      <c r="A187" s="33"/>
      <c r="B187" s="157"/>
      <c r="C187" s="158" t="s">
        <v>165</v>
      </c>
      <c r="D187" s="158" t="s">
        <v>123</v>
      </c>
      <c r="E187" s="159" t="s">
        <v>211</v>
      </c>
      <c r="F187" s="160" t="s">
        <v>212</v>
      </c>
      <c r="G187" s="161" t="s">
        <v>126</v>
      </c>
      <c r="H187" s="162">
        <v>2.254</v>
      </c>
      <c r="I187" s="163"/>
      <c r="J187" s="164">
        <f>ROUND(I187*H187,2)</f>
        <v>0</v>
      </c>
      <c r="K187" s="165"/>
      <c r="L187" s="34"/>
      <c r="M187" s="166" t="s">
        <v>1</v>
      </c>
      <c r="N187" s="167" t="s">
        <v>38</v>
      </c>
      <c r="O187" s="72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0" t="s">
        <v>127</v>
      </c>
      <c r="AT187" s="170" t="s">
        <v>123</v>
      </c>
      <c r="AU187" s="170" t="s">
        <v>81</v>
      </c>
      <c r="AY187" s="14" t="s">
        <v>122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4" t="s">
        <v>81</v>
      </c>
      <c r="BK187" s="171">
        <f>ROUND(I187*H187,2)</f>
        <v>0</v>
      </c>
      <c r="BL187" s="14" t="s">
        <v>127</v>
      </c>
      <c r="BM187" s="170" t="s">
        <v>213</v>
      </c>
    </row>
    <row r="188" s="2" customFormat="1">
      <c r="A188" s="33"/>
      <c r="B188" s="34"/>
      <c r="C188" s="33"/>
      <c r="D188" s="172" t="s">
        <v>128</v>
      </c>
      <c r="E188" s="33"/>
      <c r="F188" s="173" t="s">
        <v>212</v>
      </c>
      <c r="G188" s="33"/>
      <c r="H188" s="33"/>
      <c r="I188" s="174"/>
      <c r="J188" s="33"/>
      <c r="K188" s="33"/>
      <c r="L188" s="34"/>
      <c r="M188" s="175"/>
      <c r="N188" s="176"/>
      <c r="O188" s="72"/>
      <c r="P188" s="72"/>
      <c r="Q188" s="72"/>
      <c r="R188" s="72"/>
      <c r="S188" s="72"/>
      <c r="T188" s="7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4" t="s">
        <v>128</v>
      </c>
      <c r="AU188" s="14" t="s">
        <v>81</v>
      </c>
    </row>
    <row r="189" s="2" customFormat="1" ht="37.8" customHeight="1">
      <c r="A189" s="33"/>
      <c r="B189" s="157"/>
      <c r="C189" s="158" t="s">
        <v>7</v>
      </c>
      <c r="D189" s="158" t="s">
        <v>123</v>
      </c>
      <c r="E189" s="159" t="s">
        <v>214</v>
      </c>
      <c r="F189" s="160" t="s">
        <v>215</v>
      </c>
      <c r="G189" s="161" t="s">
        <v>126</v>
      </c>
      <c r="H189" s="162">
        <v>47.960000000000001</v>
      </c>
      <c r="I189" s="163"/>
      <c r="J189" s="164">
        <f>ROUND(I189*H189,2)</f>
        <v>0</v>
      </c>
      <c r="K189" s="165"/>
      <c r="L189" s="34"/>
      <c r="M189" s="166" t="s">
        <v>1</v>
      </c>
      <c r="N189" s="167" t="s">
        <v>38</v>
      </c>
      <c r="O189" s="72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0" t="s">
        <v>127</v>
      </c>
      <c r="AT189" s="170" t="s">
        <v>123</v>
      </c>
      <c r="AU189" s="170" t="s">
        <v>81</v>
      </c>
      <c r="AY189" s="14" t="s">
        <v>122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4" t="s">
        <v>81</v>
      </c>
      <c r="BK189" s="171">
        <f>ROUND(I189*H189,2)</f>
        <v>0</v>
      </c>
      <c r="BL189" s="14" t="s">
        <v>127</v>
      </c>
      <c r="BM189" s="170" t="s">
        <v>216</v>
      </c>
    </row>
    <row r="190" s="2" customFormat="1">
      <c r="A190" s="33"/>
      <c r="B190" s="34"/>
      <c r="C190" s="33"/>
      <c r="D190" s="172" t="s">
        <v>128</v>
      </c>
      <c r="E190" s="33"/>
      <c r="F190" s="173" t="s">
        <v>215</v>
      </c>
      <c r="G190" s="33"/>
      <c r="H190" s="33"/>
      <c r="I190" s="174"/>
      <c r="J190" s="33"/>
      <c r="K190" s="33"/>
      <c r="L190" s="34"/>
      <c r="M190" s="175"/>
      <c r="N190" s="176"/>
      <c r="O190" s="72"/>
      <c r="P190" s="72"/>
      <c r="Q190" s="72"/>
      <c r="R190" s="72"/>
      <c r="S190" s="72"/>
      <c r="T190" s="7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4" t="s">
        <v>128</v>
      </c>
      <c r="AU190" s="14" t="s">
        <v>81</v>
      </c>
    </row>
    <row r="191" s="2" customFormat="1" ht="37.8" customHeight="1">
      <c r="A191" s="33"/>
      <c r="B191" s="157"/>
      <c r="C191" s="158" t="s">
        <v>170</v>
      </c>
      <c r="D191" s="158" t="s">
        <v>123</v>
      </c>
      <c r="E191" s="159" t="s">
        <v>217</v>
      </c>
      <c r="F191" s="160" t="s">
        <v>218</v>
      </c>
      <c r="G191" s="161" t="s">
        <v>126</v>
      </c>
      <c r="H191" s="162">
        <v>128.84800000000001</v>
      </c>
      <c r="I191" s="163"/>
      <c r="J191" s="164">
        <f>ROUND(I191*H191,2)</f>
        <v>0</v>
      </c>
      <c r="K191" s="165"/>
      <c r="L191" s="34"/>
      <c r="M191" s="166" t="s">
        <v>1</v>
      </c>
      <c r="N191" s="167" t="s">
        <v>38</v>
      </c>
      <c r="O191" s="72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0" t="s">
        <v>127</v>
      </c>
      <c r="AT191" s="170" t="s">
        <v>123</v>
      </c>
      <c r="AU191" s="170" t="s">
        <v>81</v>
      </c>
      <c r="AY191" s="14" t="s">
        <v>122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4" t="s">
        <v>81</v>
      </c>
      <c r="BK191" s="171">
        <f>ROUND(I191*H191,2)</f>
        <v>0</v>
      </c>
      <c r="BL191" s="14" t="s">
        <v>127</v>
      </c>
      <c r="BM191" s="170" t="s">
        <v>219</v>
      </c>
    </row>
    <row r="192" s="2" customFormat="1">
      <c r="A192" s="33"/>
      <c r="B192" s="34"/>
      <c r="C192" s="33"/>
      <c r="D192" s="172" t="s">
        <v>128</v>
      </c>
      <c r="E192" s="33"/>
      <c r="F192" s="173" t="s">
        <v>218</v>
      </c>
      <c r="G192" s="33"/>
      <c r="H192" s="33"/>
      <c r="I192" s="174"/>
      <c r="J192" s="33"/>
      <c r="K192" s="33"/>
      <c r="L192" s="34"/>
      <c r="M192" s="175"/>
      <c r="N192" s="176"/>
      <c r="O192" s="72"/>
      <c r="P192" s="72"/>
      <c r="Q192" s="72"/>
      <c r="R192" s="72"/>
      <c r="S192" s="72"/>
      <c r="T192" s="7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4" t="s">
        <v>128</v>
      </c>
      <c r="AU192" s="14" t="s">
        <v>81</v>
      </c>
    </row>
    <row r="193" s="11" customFormat="1" ht="25.92" customHeight="1">
      <c r="A193" s="11"/>
      <c r="B193" s="146"/>
      <c r="C193" s="11"/>
      <c r="D193" s="147" t="s">
        <v>72</v>
      </c>
      <c r="E193" s="148" t="s">
        <v>220</v>
      </c>
      <c r="F193" s="148" t="s">
        <v>221</v>
      </c>
      <c r="G193" s="11"/>
      <c r="H193" s="11"/>
      <c r="I193" s="149"/>
      <c r="J193" s="150">
        <f>BK193</f>
        <v>0</v>
      </c>
      <c r="K193" s="11"/>
      <c r="L193" s="146"/>
      <c r="M193" s="151"/>
      <c r="N193" s="152"/>
      <c r="O193" s="152"/>
      <c r="P193" s="153">
        <f>SUM(P194:P196)</f>
        <v>0</v>
      </c>
      <c r="Q193" s="152"/>
      <c r="R193" s="153">
        <f>SUM(R194:R196)</f>
        <v>0</v>
      </c>
      <c r="S193" s="152"/>
      <c r="T193" s="154">
        <f>SUM(T194:T196)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47" t="s">
        <v>81</v>
      </c>
      <c r="AT193" s="155" t="s">
        <v>72</v>
      </c>
      <c r="AU193" s="155" t="s">
        <v>73</v>
      </c>
      <c r="AY193" s="147" t="s">
        <v>122</v>
      </c>
      <c r="BK193" s="156">
        <f>SUM(BK194:BK196)</f>
        <v>0</v>
      </c>
    </row>
    <row r="194" s="2" customFormat="1" ht="37.8" customHeight="1">
      <c r="A194" s="33"/>
      <c r="B194" s="157"/>
      <c r="C194" s="158" t="s">
        <v>222</v>
      </c>
      <c r="D194" s="158" t="s">
        <v>123</v>
      </c>
      <c r="E194" s="159" t="s">
        <v>223</v>
      </c>
      <c r="F194" s="160" t="s">
        <v>224</v>
      </c>
      <c r="G194" s="161" t="s">
        <v>225</v>
      </c>
      <c r="H194" s="162">
        <v>5.7480000000000002</v>
      </c>
      <c r="I194" s="163"/>
      <c r="J194" s="164">
        <f>ROUND(I194*H194,2)</f>
        <v>0</v>
      </c>
      <c r="K194" s="165"/>
      <c r="L194" s="34"/>
      <c r="M194" s="166" t="s">
        <v>1</v>
      </c>
      <c r="N194" s="167" t="s">
        <v>38</v>
      </c>
      <c r="O194" s="72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0" t="s">
        <v>127</v>
      </c>
      <c r="AT194" s="170" t="s">
        <v>123</v>
      </c>
      <c r="AU194" s="170" t="s">
        <v>81</v>
      </c>
      <c r="AY194" s="14" t="s">
        <v>122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4" t="s">
        <v>81</v>
      </c>
      <c r="BK194" s="171">
        <f>ROUND(I194*H194,2)</f>
        <v>0</v>
      </c>
      <c r="BL194" s="14" t="s">
        <v>127</v>
      </c>
      <c r="BM194" s="170" t="s">
        <v>226</v>
      </c>
    </row>
    <row r="195" s="2" customFormat="1">
      <c r="A195" s="33"/>
      <c r="B195" s="34"/>
      <c r="C195" s="33"/>
      <c r="D195" s="172" t="s">
        <v>128</v>
      </c>
      <c r="E195" s="33"/>
      <c r="F195" s="173" t="s">
        <v>224</v>
      </c>
      <c r="G195" s="33"/>
      <c r="H195" s="33"/>
      <c r="I195" s="174"/>
      <c r="J195" s="33"/>
      <c r="K195" s="33"/>
      <c r="L195" s="34"/>
      <c r="M195" s="175"/>
      <c r="N195" s="176"/>
      <c r="O195" s="72"/>
      <c r="P195" s="72"/>
      <c r="Q195" s="72"/>
      <c r="R195" s="72"/>
      <c r="S195" s="72"/>
      <c r="T195" s="7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4" t="s">
        <v>128</v>
      </c>
      <c r="AU195" s="14" t="s">
        <v>81</v>
      </c>
    </row>
    <row r="196" s="2" customFormat="1">
      <c r="A196" s="33"/>
      <c r="B196" s="34"/>
      <c r="C196" s="33"/>
      <c r="D196" s="172" t="s">
        <v>129</v>
      </c>
      <c r="E196" s="33"/>
      <c r="F196" s="177" t="s">
        <v>227</v>
      </c>
      <c r="G196" s="33"/>
      <c r="H196" s="33"/>
      <c r="I196" s="174"/>
      <c r="J196" s="33"/>
      <c r="K196" s="33"/>
      <c r="L196" s="34"/>
      <c r="M196" s="175"/>
      <c r="N196" s="176"/>
      <c r="O196" s="72"/>
      <c r="P196" s="72"/>
      <c r="Q196" s="72"/>
      <c r="R196" s="72"/>
      <c r="S196" s="72"/>
      <c r="T196" s="7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4" t="s">
        <v>129</v>
      </c>
      <c r="AU196" s="14" t="s">
        <v>81</v>
      </c>
    </row>
    <row r="197" s="11" customFormat="1" ht="25.92" customHeight="1">
      <c r="A197" s="11"/>
      <c r="B197" s="146"/>
      <c r="C197" s="11"/>
      <c r="D197" s="147" t="s">
        <v>72</v>
      </c>
      <c r="E197" s="148" t="s">
        <v>228</v>
      </c>
      <c r="F197" s="148" t="s">
        <v>229</v>
      </c>
      <c r="G197" s="11"/>
      <c r="H197" s="11"/>
      <c r="I197" s="149"/>
      <c r="J197" s="150">
        <f>BK197</f>
        <v>0</v>
      </c>
      <c r="K197" s="11"/>
      <c r="L197" s="146"/>
      <c r="M197" s="151"/>
      <c r="N197" s="152"/>
      <c r="O197" s="152"/>
      <c r="P197" s="153">
        <f>SUM(P198:P214)</f>
        <v>0</v>
      </c>
      <c r="Q197" s="152"/>
      <c r="R197" s="153">
        <f>SUM(R198:R214)</f>
        <v>0</v>
      </c>
      <c r="S197" s="152"/>
      <c r="T197" s="154">
        <f>SUM(T198:T214)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147" t="s">
        <v>83</v>
      </c>
      <c r="AT197" s="155" t="s">
        <v>72</v>
      </c>
      <c r="AU197" s="155" t="s">
        <v>73</v>
      </c>
      <c r="AY197" s="147" t="s">
        <v>122</v>
      </c>
      <c r="BK197" s="156">
        <f>SUM(BK198:BK214)</f>
        <v>0</v>
      </c>
    </row>
    <row r="198" s="2" customFormat="1" ht="24.15" customHeight="1">
      <c r="A198" s="33"/>
      <c r="B198" s="157"/>
      <c r="C198" s="158" t="s">
        <v>174</v>
      </c>
      <c r="D198" s="158" t="s">
        <v>123</v>
      </c>
      <c r="E198" s="159" t="s">
        <v>230</v>
      </c>
      <c r="F198" s="160" t="s">
        <v>231</v>
      </c>
      <c r="G198" s="161" t="s">
        <v>126</v>
      </c>
      <c r="H198" s="162">
        <v>47.960000000000001</v>
      </c>
      <c r="I198" s="163"/>
      <c r="J198" s="164">
        <f>ROUND(I198*H198,2)</f>
        <v>0</v>
      </c>
      <c r="K198" s="165"/>
      <c r="L198" s="34"/>
      <c r="M198" s="166" t="s">
        <v>1</v>
      </c>
      <c r="N198" s="167" t="s">
        <v>38</v>
      </c>
      <c r="O198" s="72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0" t="s">
        <v>155</v>
      </c>
      <c r="AT198" s="170" t="s">
        <v>123</v>
      </c>
      <c r="AU198" s="170" t="s">
        <v>81</v>
      </c>
      <c r="AY198" s="14" t="s">
        <v>122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4" t="s">
        <v>81</v>
      </c>
      <c r="BK198" s="171">
        <f>ROUND(I198*H198,2)</f>
        <v>0</v>
      </c>
      <c r="BL198" s="14" t="s">
        <v>155</v>
      </c>
      <c r="BM198" s="170" t="s">
        <v>232</v>
      </c>
    </row>
    <row r="199" s="2" customFormat="1">
      <c r="A199" s="33"/>
      <c r="B199" s="34"/>
      <c r="C199" s="33"/>
      <c r="D199" s="172" t="s">
        <v>128</v>
      </c>
      <c r="E199" s="33"/>
      <c r="F199" s="173" t="s">
        <v>231</v>
      </c>
      <c r="G199" s="33"/>
      <c r="H199" s="33"/>
      <c r="I199" s="174"/>
      <c r="J199" s="33"/>
      <c r="K199" s="33"/>
      <c r="L199" s="34"/>
      <c r="M199" s="175"/>
      <c r="N199" s="176"/>
      <c r="O199" s="72"/>
      <c r="P199" s="72"/>
      <c r="Q199" s="72"/>
      <c r="R199" s="72"/>
      <c r="S199" s="72"/>
      <c r="T199" s="7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4" t="s">
        <v>128</v>
      </c>
      <c r="AU199" s="14" t="s">
        <v>81</v>
      </c>
    </row>
    <row r="200" s="2" customFormat="1">
      <c r="A200" s="33"/>
      <c r="B200" s="34"/>
      <c r="C200" s="33"/>
      <c r="D200" s="172" t="s">
        <v>129</v>
      </c>
      <c r="E200" s="33"/>
      <c r="F200" s="177" t="s">
        <v>233</v>
      </c>
      <c r="G200" s="33"/>
      <c r="H200" s="33"/>
      <c r="I200" s="174"/>
      <c r="J200" s="33"/>
      <c r="K200" s="33"/>
      <c r="L200" s="34"/>
      <c r="M200" s="175"/>
      <c r="N200" s="176"/>
      <c r="O200" s="72"/>
      <c r="P200" s="72"/>
      <c r="Q200" s="72"/>
      <c r="R200" s="72"/>
      <c r="S200" s="72"/>
      <c r="T200" s="7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4" t="s">
        <v>129</v>
      </c>
      <c r="AU200" s="14" t="s">
        <v>81</v>
      </c>
    </row>
    <row r="201" s="2" customFormat="1" ht="16.5" customHeight="1">
      <c r="A201" s="33"/>
      <c r="B201" s="157"/>
      <c r="C201" s="158" t="s">
        <v>234</v>
      </c>
      <c r="D201" s="158" t="s">
        <v>123</v>
      </c>
      <c r="E201" s="159" t="s">
        <v>235</v>
      </c>
      <c r="F201" s="160" t="s">
        <v>236</v>
      </c>
      <c r="G201" s="161" t="s">
        <v>126</v>
      </c>
      <c r="H201" s="162">
        <v>47.960000000000001</v>
      </c>
      <c r="I201" s="163"/>
      <c r="J201" s="164">
        <f>ROUND(I201*H201,2)</f>
        <v>0</v>
      </c>
      <c r="K201" s="165"/>
      <c r="L201" s="34"/>
      <c r="M201" s="166" t="s">
        <v>1</v>
      </c>
      <c r="N201" s="167" t="s">
        <v>38</v>
      </c>
      <c r="O201" s="72"/>
      <c r="P201" s="168">
        <f>O201*H201</f>
        <v>0</v>
      </c>
      <c r="Q201" s="168">
        <v>0</v>
      </c>
      <c r="R201" s="168">
        <f>Q201*H201</f>
        <v>0</v>
      </c>
      <c r="S201" s="168">
        <v>0</v>
      </c>
      <c r="T201" s="169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0" t="s">
        <v>155</v>
      </c>
      <c r="AT201" s="170" t="s">
        <v>123</v>
      </c>
      <c r="AU201" s="170" t="s">
        <v>81</v>
      </c>
      <c r="AY201" s="14" t="s">
        <v>122</v>
      </c>
      <c r="BE201" s="171">
        <f>IF(N201="základní",J201,0)</f>
        <v>0</v>
      </c>
      <c r="BF201" s="171">
        <f>IF(N201="snížená",J201,0)</f>
        <v>0</v>
      </c>
      <c r="BG201" s="171">
        <f>IF(N201="zákl. přenesená",J201,0)</f>
        <v>0</v>
      </c>
      <c r="BH201" s="171">
        <f>IF(N201="sníž. přenesená",J201,0)</f>
        <v>0</v>
      </c>
      <c r="BI201" s="171">
        <f>IF(N201="nulová",J201,0)</f>
        <v>0</v>
      </c>
      <c r="BJ201" s="14" t="s">
        <v>81</v>
      </c>
      <c r="BK201" s="171">
        <f>ROUND(I201*H201,2)</f>
        <v>0</v>
      </c>
      <c r="BL201" s="14" t="s">
        <v>155</v>
      </c>
      <c r="BM201" s="170" t="s">
        <v>237</v>
      </c>
    </row>
    <row r="202" s="2" customFormat="1">
      <c r="A202" s="33"/>
      <c r="B202" s="34"/>
      <c r="C202" s="33"/>
      <c r="D202" s="172" t="s">
        <v>128</v>
      </c>
      <c r="E202" s="33"/>
      <c r="F202" s="173" t="s">
        <v>236</v>
      </c>
      <c r="G202" s="33"/>
      <c r="H202" s="33"/>
      <c r="I202" s="174"/>
      <c r="J202" s="33"/>
      <c r="K202" s="33"/>
      <c r="L202" s="34"/>
      <c r="M202" s="175"/>
      <c r="N202" s="176"/>
      <c r="O202" s="72"/>
      <c r="P202" s="72"/>
      <c r="Q202" s="72"/>
      <c r="R202" s="72"/>
      <c r="S202" s="72"/>
      <c r="T202" s="7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4" t="s">
        <v>128</v>
      </c>
      <c r="AU202" s="14" t="s">
        <v>81</v>
      </c>
    </row>
    <row r="203" s="2" customFormat="1">
      <c r="A203" s="33"/>
      <c r="B203" s="34"/>
      <c r="C203" s="33"/>
      <c r="D203" s="172" t="s">
        <v>129</v>
      </c>
      <c r="E203" s="33"/>
      <c r="F203" s="177" t="s">
        <v>233</v>
      </c>
      <c r="G203" s="33"/>
      <c r="H203" s="33"/>
      <c r="I203" s="174"/>
      <c r="J203" s="33"/>
      <c r="K203" s="33"/>
      <c r="L203" s="34"/>
      <c r="M203" s="175"/>
      <c r="N203" s="176"/>
      <c r="O203" s="72"/>
      <c r="P203" s="72"/>
      <c r="Q203" s="72"/>
      <c r="R203" s="72"/>
      <c r="S203" s="72"/>
      <c r="T203" s="7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4" t="s">
        <v>129</v>
      </c>
      <c r="AU203" s="14" t="s">
        <v>81</v>
      </c>
    </row>
    <row r="204" s="2" customFormat="1" ht="37.8" customHeight="1">
      <c r="A204" s="33"/>
      <c r="B204" s="157"/>
      <c r="C204" s="158" t="s">
        <v>181</v>
      </c>
      <c r="D204" s="158" t="s">
        <v>123</v>
      </c>
      <c r="E204" s="159" t="s">
        <v>238</v>
      </c>
      <c r="F204" s="160" t="s">
        <v>239</v>
      </c>
      <c r="G204" s="161" t="s">
        <v>240</v>
      </c>
      <c r="H204" s="162">
        <v>34.090000000000003</v>
      </c>
      <c r="I204" s="163"/>
      <c r="J204" s="164">
        <f>ROUND(I204*H204,2)</f>
        <v>0</v>
      </c>
      <c r="K204" s="165"/>
      <c r="L204" s="34"/>
      <c r="M204" s="166" t="s">
        <v>1</v>
      </c>
      <c r="N204" s="167" t="s">
        <v>38</v>
      </c>
      <c r="O204" s="72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9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0" t="s">
        <v>155</v>
      </c>
      <c r="AT204" s="170" t="s">
        <v>123</v>
      </c>
      <c r="AU204" s="170" t="s">
        <v>81</v>
      </c>
      <c r="AY204" s="14" t="s">
        <v>122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4" t="s">
        <v>81</v>
      </c>
      <c r="BK204" s="171">
        <f>ROUND(I204*H204,2)</f>
        <v>0</v>
      </c>
      <c r="BL204" s="14" t="s">
        <v>155</v>
      </c>
      <c r="BM204" s="170" t="s">
        <v>241</v>
      </c>
    </row>
    <row r="205" s="2" customFormat="1">
      <c r="A205" s="33"/>
      <c r="B205" s="34"/>
      <c r="C205" s="33"/>
      <c r="D205" s="172" t="s">
        <v>128</v>
      </c>
      <c r="E205" s="33"/>
      <c r="F205" s="173" t="s">
        <v>239</v>
      </c>
      <c r="G205" s="33"/>
      <c r="H205" s="33"/>
      <c r="I205" s="174"/>
      <c r="J205" s="33"/>
      <c r="K205" s="33"/>
      <c r="L205" s="34"/>
      <c r="M205" s="175"/>
      <c r="N205" s="176"/>
      <c r="O205" s="72"/>
      <c r="P205" s="72"/>
      <c r="Q205" s="72"/>
      <c r="R205" s="72"/>
      <c r="S205" s="72"/>
      <c r="T205" s="7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4" t="s">
        <v>128</v>
      </c>
      <c r="AU205" s="14" t="s">
        <v>81</v>
      </c>
    </row>
    <row r="206" s="2" customFormat="1" ht="24.15" customHeight="1">
      <c r="A206" s="33"/>
      <c r="B206" s="157"/>
      <c r="C206" s="158" t="s">
        <v>242</v>
      </c>
      <c r="D206" s="158" t="s">
        <v>123</v>
      </c>
      <c r="E206" s="159" t="s">
        <v>243</v>
      </c>
      <c r="F206" s="160" t="s">
        <v>244</v>
      </c>
      <c r="G206" s="161" t="s">
        <v>126</v>
      </c>
      <c r="H206" s="162">
        <v>47.960000000000001</v>
      </c>
      <c r="I206" s="163"/>
      <c r="J206" s="164">
        <f>ROUND(I206*H206,2)</f>
        <v>0</v>
      </c>
      <c r="K206" s="165"/>
      <c r="L206" s="34"/>
      <c r="M206" s="166" t="s">
        <v>1</v>
      </c>
      <c r="N206" s="167" t="s">
        <v>38</v>
      </c>
      <c r="O206" s="72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0" t="s">
        <v>155</v>
      </c>
      <c r="AT206" s="170" t="s">
        <v>123</v>
      </c>
      <c r="AU206" s="170" t="s">
        <v>81</v>
      </c>
      <c r="AY206" s="14" t="s">
        <v>122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4" t="s">
        <v>81</v>
      </c>
      <c r="BK206" s="171">
        <f>ROUND(I206*H206,2)</f>
        <v>0</v>
      </c>
      <c r="BL206" s="14" t="s">
        <v>155</v>
      </c>
      <c r="BM206" s="170" t="s">
        <v>245</v>
      </c>
    </row>
    <row r="207" s="2" customFormat="1">
      <c r="A207" s="33"/>
      <c r="B207" s="34"/>
      <c r="C207" s="33"/>
      <c r="D207" s="172" t="s">
        <v>128</v>
      </c>
      <c r="E207" s="33"/>
      <c r="F207" s="173" t="s">
        <v>244</v>
      </c>
      <c r="G207" s="33"/>
      <c r="H207" s="33"/>
      <c r="I207" s="174"/>
      <c r="J207" s="33"/>
      <c r="K207" s="33"/>
      <c r="L207" s="34"/>
      <c r="M207" s="175"/>
      <c r="N207" s="176"/>
      <c r="O207" s="72"/>
      <c r="P207" s="72"/>
      <c r="Q207" s="72"/>
      <c r="R207" s="72"/>
      <c r="S207" s="72"/>
      <c r="T207" s="7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4" t="s">
        <v>128</v>
      </c>
      <c r="AU207" s="14" t="s">
        <v>81</v>
      </c>
    </row>
    <row r="208" s="2" customFormat="1" ht="33" customHeight="1">
      <c r="A208" s="33"/>
      <c r="B208" s="157"/>
      <c r="C208" s="158" t="s">
        <v>186</v>
      </c>
      <c r="D208" s="158" t="s">
        <v>123</v>
      </c>
      <c r="E208" s="159" t="s">
        <v>246</v>
      </c>
      <c r="F208" s="160" t="s">
        <v>247</v>
      </c>
      <c r="G208" s="161" t="s">
        <v>126</v>
      </c>
      <c r="H208" s="162">
        <v>47.960000000000001</v>
      </c>
      <c r="I208" s="163"/>
      <c r="J208" s="164">
        <f>ROUND(I208*H208,2)</f>
        <v>0</v>
      </c>
      <c r="K208" s="165"/>
      <c r="L208" s="34"/>
      <c r="M208" s="166" t="s">
        <v>1</v>
      </c>
      <c r="N208" s="167" t="s">
        <v>38</v>
      </c>
      <c r="O208" s="72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0" t="s">
        <v>155</v>
      </c>
      <c r="AT208" s="170" t="s">
        <v>123</v>
      </c>
      <c r="AU208" s="170" t="s">
        <v>81</v>
      </c>
      <c r="AY208" s="14" t="s">
        <v>122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4" t="s">
        <v>81</v>
      </c>
      <c r="BK208" s="171">
        <f>ROUND(I208*H208,2)</f>
        <v>0</v>
      </c>
      <c r="BL208" s="14" t="s">
        <v>155</v>
      </c>
      <c r="BM208" s="170" t="s">
        <v>248</v>
      </c>
    </row>
    <row r="209" s="2" customFormat="1">
      <c r="A209" s="33"/>
      <c r="B209" s="34"/>
      <c r="C209" s="33"/>
      <c r="D209" s="172" t="s">
        <v>128</v>
      </c>
      <c r="E209" s="33"/>
      <c r="F209" s="173" t="s">
        <v>247</v>
      </c>
      <c r="G209" s="33"/>
      <c r="H209" s="33"/>
      <c r="I209" s="174"/>
      <c r="J209" s="33"/>
      <c r="K209" s="33"/>
      <c r="L209" s="34"/>
      <c r="M209" s="175"/>
      <c r="N209" s="176"/>
      <c r="O209" s="72"/>
      <c r="P209" s="72"/>
      <c r="Q209" s="72"/>
      <c r="R209" s="72"/>
      <c r="S209" s="72"/>
      <c r="T209" s="7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4" t="s">
        <v>128</v>
      </c>
      <c r="AU209" s="14" t="s">
        <v>81</v>
      </c>
    </row>
    <row r="210" s="2" customFormat="1" ht="49.05" customHeight="1">
      <c r="A210" s="33"/>
      <c r="B210" s="157"/>
      <c r="C210" s="158" t="s">
        <v>249</v>
      </c>
      <c r="D210" s="158" t="s">
        <v>123</v>
      </c>
      <c r="E210" s="159" t="s">
        <v>250</v>
      </c>
      <c r="F210" s="160" t="s">
        <v>251</v>
      </c>
      <c r="G210" s="161" t="s">
        <v>126</v>
      </c>
      <c r="H210" s="162">
        <v>50.357999999999997</v>
      </c>
      <c r="I210" s="163"/>
      <c r="J210" s="164">
        <f>ROUND(I210*H210,2)</f>
        <v>0</v>
      </c>
      <c r="K210" s="165"/>
      <c r="L210" s="34"/>
      <c r="M210" s="166" t="s">
        <v>1</v>
      </c>
      <c r="N210" s="167" t="s">
        <v>38</v>
      </c>
      <c r="O210" s="72"/>
      <c r="P210" s="168">
        <f>O210*H210</f>
        <v>0</v>
      </c>
      <c r="Q210" s="168">
        <v>0</v>
      </c>
      <c r="R210" s="168">
        <f>Q210*H210</f>
        <v>0</v>
      </c>
      <c r="S210" s="168">
        <v>0</v>
      </c>
      <c r="T210" s="169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0" t="s">
        <v>155</v>
      </c>
      <c r="AT210" s="170" t="s">
        <v>123</v>
      </c>
      <c r="AU210" s="170" t="s">
        <v>81</v>
      </c>
      <c r="AY210" s="14" t="s">
        <v>122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4" t="s">
        <v>81</v>
      </c>
      <c r="BK210" s="171">
        <f>ROUND(I210*H210,2)</f>
        <v>0</v>
      </c>
      <c r="BL210" s="14" t="s">
        <v>155</v>
      </c>
      <c r="BM210" s="170" t="s">
        <v>252</v>
      </c>
    </row>
    <row r="211" s="2" customFormat="1">
      <c r="A211" s="33"/>
      <c r="B211" s="34"/>
      <c r="C211" s="33"/>
      <c r="D211" s="172" t="s">
        <v>128</v>
      </c>
      <c r="E211" s="33"/>
      <c r="F211" s="173" t="s">
        <v>251</v>
      </c>
      <c r="G211" s="33"/>
      <c r="H211" s="33"/>
      <c r="I211" s="174"/>
      <c r="J211" s="33"/>
      <c r="K211" s="33"/>
      <c r="L211" s="34"/>
      <c r="M211" s="175"/>
      <c r="N211" s="176"/>
      <c r="O211" s="72"/>
      <c r="P211" s="72"/>
      <c r="Q211" s="72"/>
      <c r="R211" s="72"/>
      <c r="S211" s="72"/>
      <c r="T211" s="7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4" t="s">
        <v>128</v>
      </c>
      <c r="AU211" s="14" t="s">
        <v>81</v>
      </c>
    </row>
    <row r="212" s="2" customFormat="1" ht="24.15" customHeight="1">
      <c r="A212" s="33"/>
      <c r="B212" s="157"/>
      <c r="C212" s="158" t="s">
        <v>191</v>
      </c>
      <c r="D212" s="158" t="s">
        <v>123</v>
      </c>
      <c r="E212" s="159" t="s">
        <v>253</v>
      </c>
      <c r="F212" s="160" t="s">
        <v>254</v>
      </c>
      <c r="G212" s="161" t="s">
        <v>255</v>
      </c>
      <c r="H212" s="178"/>
      <c r="I212" s="163"/>
      <c r="J212" s="164">
        <f>ROUND(I212*H212,2)</f>
        <v>0</v>
      </c>
      <c r="K212" s="165"/>
      <c r="L212" s="34"/>
      <c r="M212" s="166" t="s">
        <v>1</v>
      </c>
      <c r="N212" s="167" t="s">
        <v>38</v>
      </c>
      <c r="O212" s="72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0" t="s">
        <v>155</v>
      </c>
      <c r="AT212" s="170" t="s">
        <v>123</v>
      </c>
      <c r="AU212" s="170" t="s">
        <v>81</v>
      </c>
      <c r="AY212" s="14" t="s">
        <v>122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4" t="s">
        <v>81</v>
      </c>
      <c r="BK212" s="171">
        <f>ROUND(I212*H212,2)</f>
        <v>0</v>
      </c>
      <c r="BL212" s="14" t="s">
        <v>155</v>
      </c>
      <c r="BM212" s="170" t="s">
        <v>256</v>
      </c>
    </row>
    <row r="213" s="2" customFormat="1">
      <c r="A213" s="33"/>
      <c r="B213" s="34"/>
      <c r="C213" s="33"/>
      <c r="D213" s="172" t="s">
        <v>128</v>
      </c>
      <c r="E213" s="33"/>
      <c r="F213" s="173" t="s">
        <v>254</v>
      </c>
      <c r="G213" s="33"/>
      <c r="H213" s="33"/>
      <c r="I213" s="174"/>
      <c r="J213" s="33"/>
      <c r="K213" s="33"/>
      <c r="L213" s="34"/>
      <c r="M213" s="175"/>
      <c r="N213" s="176"/>
      <c r="O213" s="72"/>
      <c r="P213" s="72"/>
      <c r="Q213" s="72"/>
      <c r="R213" s="72"/>
      <c r="S213" s="72"/>
      <c r="T213" s="7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4" t="s">
        <v>128</v>
      </c>
      <c r="AU213" s="14" t="s">
        <v>81</v>
      </c>
    </row>
    <row r="214" s="2" customFormat="1">
      <c r="A214" s="33"/>
      <c r="B214" s="34"/>
      <c r="C214" s="33"/>
      <c r="D214" s="172" t="s">
        <v>129</v>
      </c>
      <c r="E214" s="33"/>
      <c r="F214" s="177" t="s">
        <v>257</v>
      </c>
      <c r="G214" s="33"/>
      <c r="H214" s="33"/>
      <c r="I214" s="174"/>
      <c r="J214" s="33"/>
      <c r="K214" s="33"/>
      <c r="L214" s="34"/>
      <c r="M214" s="175"/>
      <c r="N214" s="176"/>
      <c r="O214" s="72"/>
      <c r="P214" s="72"/>
      <c r="Q214" s="72"/>
      <c r="R214" s="72"/>
      <c r="S214" s="72"/>
      <c r="T214" s="7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4" t="s">
        <v>129</v>
      </c>
      <c r="AU214" s="14" t="s">
        <v>81</v>
      </c>
    </row>
    <row r="215" s="11" customFormat="1" ht="25.92" customHeight="1">
      <c r="A215" s="11"/>
      <c r="B215" s="146"/>
      <c r="C215" s="11"/>
      <c r="D215" s="147" t="s">
        <v>72</v>
      </c>
      <c r="E215" s="148" t="s">
        <v>258</v>
      </c>
      <c r="F215" s="148" t="s">
        <v>259</v>
      </c>
      <c r="G215" s="11"/>
      <c r="H215" s="11"/>
      <c r="I215" s="149"/>
      <c r="J215" s="150">
        <f>BK215</f>
        <v>0</v>
      </c>
      <c r="K215" s="11"/>
      <c r="L215" s="146"/>
      <c r="M215" s="151"/>
      <c r="N215" s="152"/>
      <c r="O215" s="152"/>
      <c r="P215" s="153">
        <f>SUM(P216:P217)</f>
        <v>0</v>
      </c>
      <c r="Q215" s="152"/>
      <c r="R215" s="153">
        <f>SUM(R216:R217)</f>
        <v>0</v>
      </c>
      <c r="S215" s="152"/>
      <c r="T215" s="154">
        <f>SUM(T216:T217)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47" t="s">
        <v>83</v>
      </c>
      <c r="AT215" s="155" t="s">
        <v>72</v>
      </c>
      <c r="AU215" s="155" t="s">
        <v>73</v>
      </c>
      <c r="AY215" s="147" t="s">
        <v>122</v>
      </c>
      <c r="BK215" s="156">
        <f>SUM(BK216:BK217)</f>
        <v>0</v>
      </c>
    </row>
    <row r="216" s="2" customFormat="1" ht="16.5" customHeight="1">
      <c r="A216" s="33"/>
      <c r="B216" s="157"/>
      <c r="C216" s="158" t="s">
        <v>260</v>
      </c>
      <c r="D216" s="158" t="s">
        <v>123</v>
      </c>
      <c r="E216" s="159" t="s">
        <v>261</v>
      </c>
      <c r="F216" s="160" t="s">
        <v>262</v>
      </c>
      <c r="G216" s="161" t="s">
        <v>180</v>
      </c>
      <c r="H216" s="162">
        <v>13</v>
      </c>
      <c r="I216" s="163"/>
      <c r="J216" s="164">
        <f>ROUND(I216*H216,2)</f>
        <v>0</v>
      </c>
      <c r="K216" s="165"/>
      <c r="L216" s="34"/>
      <c r="M216" s="166" t="s">
        <v>1</v>
      </c>
      <c r="N216" s="167" t="s">
        <v>38</v>
      </c>
      <c r="O216" s="72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0" t="s">
        <v>155</v>
      </c>
      <c r="AT216" s="170" t="s">
        <v>123</v>
      </c>
      <c r="AU216" s="170" t="s">
        <v>81</v>
      </c>
      <c r="AY216" s="14" t="s">
        <v>122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4" t="s">
        <v>81</v>
      </c>
      <c r="BK216" s="171">
        <f>ROUND(I216*H216,2)</f>
        <v>0</v>
      </c>
      <c r="BL216" s="14" t="s">
        <v>155</v>
      </c>
      <c r="BM216" s="170" t="s">
        <v>263</v>
      </c>
    </row>
    <row r="217" s="2" customFormat="1">
      <c r="A217" s="33"/>
      <c r="B217" s="34"/>
      <c r="C217" s="33"/>
      <c r="D217" s="172" t="s">
        <v>128</v>
      </c>
      <c r="E217" s="33"/>
      <c r="F217" s="173" t="s">
        <v>262</v>
      </c>
      <c r="G217" s="33"/>
      <c r="H217" s="33"/>
      <c r="I217" s="174"/>
      <c r="J217" s="33"/>
      <c r="K217" s="33"/>
      <c r="L217" s="34"/>
      <c r="M217" s="175"/>
      <c r="N217" s="176"/>
      <c r="O217" s="72"/>
      <c r="P217" s="72"/>
      <c r="Q217" s="72"/>
      <c r="R217" s="72"/>
      <c r="S217" s="72"/>
      <c r="T217" s="7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4" t="s">
        <v>128</v>
      </c>
      <c r="AU217" s="14" t="s">
        <v>81</v>
      </c>
    </row>
    <row r="218" s="11" customFormat="1" ht="25.92" customHeight="1">
      <c r="A218" s="11"/>
      <c r="B218" s="146"/>
      <c r="C218" s="11"/>
      <c r="D218" s="147" t="s">
        <v>72</v>
      </c>
      <c r="E218" s="148" t="s">
        <v>264</v>
      </c>
      <c r="F218" s="148" t="s">
        <v>265</v>
      </c>
      <c r="G218" s="11"/>
      <c r="H218" s="11"/>
      <c r="I218" s="149"/>
      <c r="J218" s="150">
        <f>BK218</f>
        <v>0</v>
      </c>
      <c r="K218" s="11"/>
      <c r="L218" s="146"/>
      <c r="M218" s="151"/>
      <c r="N218" s="152"/>
      <c r="O218" s="152"/>
      <c r="P218" s="153">
        <f>SUM(P219:P224)</f>
        <v>0</v>
      </c>
      <c r="Q218" s="152"/>
      <c r="R218" s="153">
        <f>SUM(R219:R224)</f>
        <v>0</v>
      </c>
      <c r="S218" s="152"/>
      <c r="T218" s="154">
        <f>SUM(T219:T224)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47" t="s">
        <v>83</v>
      </c>
      <c r="AT218" s="155" t="s">
        <v>72</v>
      </c>
      <c r="AU218" s="155" t="s">
        <v>73</v>
      </c>
      <c r="AY218" s="147" t="s">
        <v>122</v>
      </c>
      <c r="BK218" s="156">
        <f>SUM(BK219:BK224)</f>
        <v>0</v>
      </c>
    </row>
    <row r="219" s="2" customFormat="1" ht="24.15" customHeight="1">
      <c r="A219" s="33"/>
      <c r="B219" s="157"/>
      <c r="C219" s="158" t="s">
        <v>195</v>
      </c>
      <c r="D219" s="158" t="s">
        <v>123</v>
      </c>
      <c r="E219" s="159" t="s">
        <v>266</v>
      </c>
      <c r="F219" s="160" t="s">
        <v>267</v>
      </c>
      <c r="G219" s="161" t="s">
        <v>126</v>
      </c>
      <c r="H219" s="162">
        <v>128.84800000000001</v>
      </c>
      <c r="I219" s="163"/>
      <c r="J219" s="164">
        <f>ROUND(I219*H219,2)</f>
        <v>0</v>
      </c>
      <c r="K219" s="165"/>
      <c r="L219" s="34"/>
      <c r="M219" s="166" t="s">
        <v>1</v>
      </c>
      <c r="N219" s="167" t="s">
        <v>38</v>
      </c>
      <c r="O219" s="72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70" t="s">
        <v>155</v>
      </c>
      <c r="AT219" s="170" t="s">
        <v>123</v>
      </c>
      <c r="AU219" s="170" t="s">
        <v>81</v>
      </c>
      <c r="AY219" s="14" t="s">
        <v>122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4" t="s">
        <v>81</v>
      </c>
      <c r="BK219" s="171">
        <f>ROUND(I219*H219,2)</f>
        <v>0</v>
      </c>
      <c r="BL219" s="14" t="s">
        <v>155</v>
      </c>
      <c r="BM219" s="170" t="s">
        <v>175</v>
      </c>
    </row>
    <row r="220" s="2" customFormat="1">
      <c r="A220" s="33"/>
      <c r="B220" s="34"/>
      <c r="C220" s="33"/>
      <c r="D220" s="172" t="s">
        <v>128</v>
      </c>
      <c r="E220" s="33"/>
      <c r="F220" s="173" t="s">
        <v>267</v>
      </c>
      <c r="G220" s="33"/>
      <c r="H220" s="33"/>
      <c r="I220" s="174"/>
      <c r="J220" s="33"/>
      <c r="K220" s="33"/>
      <c r="L220" s="34"/>
      <c r="M220" s="175"/>
      <c r="N220" s="176"/>
      <c r="O220" s="72"/>
      <c r="P220" s="72"/>
      <c r="Q220" s="72"/>
      <c r="R220" s="72"/>
      <c r="S220" s="72"/>
      <c r="T220" s="7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4" t="s">
        <v>128</v>
      </c>
      <c r="AU220" s="14" t="s">
        <v>81</v>
      </c>
    </row>
    <row r="221" s="2" customFormat="1" ht="24.15" customHeight="1">
      <c r="A221" s="33"/>
      <c r="B221" s="157"/>
      <c r="C221" s="158" t="s">
        <v>268</v>
      </c>
      <c r="D221" s="158" t="s">
        <v>123</v>
      </c>
      <c r="E221" s="159" t="s">
        <v>269</v>
      </c>
      <c r="F221" s="160" t="s">
        <v>270</v>
      </c>
      <c r="G221" s="161" t="s">
        <v>126</v>
      </c>
      <c r="H221" s="162">
        <v>176.80799999999999</v>
      </c>
      <c r="I221" s="163"/>
      <c r="J221" s="164">
        <f>ROUND(I221*H221,2)</f>
        <v>0</v>
      </c>
      <c r="K221" s="165"/>
      <c r="L221" s="34"/>
      <c r="M221" s="166" t="s">
        <v>1</v>
      </c>
      <c r="N221" s="167" t="s">
        <v>38</v>
      </c>
      <c r="O221" s="72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0" t="s">
        <v>155</v>
      </c>
      <c r="AT221" s="170" t="s">
        <v>123</v>
      </c>
      <c r="AU221" s="170" t="s">
        <v>81</v>
      </c>
      <c r="AY221" s="14" t="s">
        <v>122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4" t="s">
        <v>81</v>
      </c>
      <c r="BK221" s="171">
        <f>ROUND(I221*H221,2)</f>
        <v>0</v>
      </c>
      <c r="BL221" s="14" t="s">
        <v>155</v>
      </c>
      <c r="BM221" s="170" t="s">
        <v>271</v>
      </c>
    </row>
    <row r="222" s="2" customFormat="1">
      <c r="A222" s="33"/>
      <c r="B222" s="34"/>
      <c r="C222" s="33"/>
      <c r="D222" s="172" t="s">
        <v>128</v>
      </c>
      <c r="E222" s="33"/>
      <c r="F222" s="173" t="s">
        <v>270</v>
      </c>
      <c r="G222" s="33"/>
      <c r="H222" s="33"/>
      <c r="I222" s="174"/>
      <c r="J222" s="33"/>
      <c r="K222" s="33"/>
      <c r="L222" s="34"/>
      <c r="M222" s="175"/>
      <c r="N222" s="176"/>
      <c r="O222" s="72"/>
      <c r="P222" s="72"/>
      <c r="Q222" s="72"/>
      <c r="R222" s="72"/>
      <c r="S222" s="72"/>
      <c r="T222" s="7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4" t="s">
        <v>128</v>
      </c>
      <c r="AU222" s="14" t="s">
        <v>81</v>
      </c>
    </row>
    <row r="223" s="2" customFormat="1" ht="24.15" customHeight="1">
      <c r="A223" s="33"/>
      <c r="B223" s="157"/>
      <c r="C223" s="158" t="s">
        <v>201</v>
      </c>
      <c r="D223" s="158" t="s">
        <v>123</v>
      </c>
      <c r="E223" s="159" t="s">
        <v>272</v>
      </c>
      <c r="F223" s="160" t="s">
        <v>273</v>
      </c>
      <c r="G223" s="161" t="s">
        <v>126</v>
      </c>
      <c r="H223" s="162">
        <v>176.80799999999999</v>
      </c>
      <c r="I223" s="163"/>
      <c r="J223" s="164">
        <f>ROUND(I223*H223,2)</f>
        <v>0</v>
      </c>
      <c r="K223" s="165"/>
      <c r="L223" s="34"/>
      <c r="M223" s="166" t="s">
        <v>1</v>
      </c>
      <c r="N223" s="167" t="s">
        <v>38</v>
      </c>
      <c r="O223" s="72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70" t="s">
        <v>155</v>
      </c>
      <c r="AT223" s="170" t="s">
        <v>123</v>
      </c>
      <c r="AU223" s="170" t="s">
        <v>81</v>
      </c>
      <c r="AY223" s="14" t="s">
        <v>122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4" t="s">
        <v>81</v>
      </c>
      <c r="BK223" s="171">
        <f>ROUND(I223*H223,2)</f>
        <v>0</v>
      </c>
      <c r="BL223" s="14" t="s">
        <v>155</v>
      </c>
      <c r="BM223" s="170" t="s">
        <v>274</v>
      </c>
    </row>
    <row r="224" s="2" customFormat="1">
      <c r="A224" s="33"/>
      <c r="B224" s="34"/>
      <c r="C224" s="33"/>
      <c r="D224" s="172" t="s">
        <v>128</v>
      </c>
      <c r="E224" s="33"/>
      <c r="F224" s="173" t="s">
        <v>273</v>
      </c>
      <c r="G224" s="33"/>
      <c r="H224" s="33"/>
      <c r="I224" s="174"/>
      <c r="J224" s="33"/>
      <c r="K224" s="33"/>
      <c r="L224" s="34"/>
      <c r="M224" s="175"/>
      <c r="N224" s="176"/>
      <c r="O224" s="72"/>
      <c r="P224" s="72"/>
      <c r="Q224" s="72"/>
      <c r="R224" s="72"/>
      <c r="S224" s="72"/>
      <c r="T224" s="7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4" t="s">
        <v>128</v>
      </c>
      <c r="AU224" s="14" t="s">
        <v>81</v>
      </c>
    </row>
    <row r="225" s="11" customFormat="1" ht="25.92" customHeight="1">
      <c r="A225" s="11"/>
      <c r="B225" s="146"/>
      <c r="C225" s="11"/>
      <c r="D225" s="147" t="s">
        <v>72</v>
      </c>
      <c r="E225" s="148" t="s">
        <v>275</v>
      </c>
      <c r="F225" s="148" t="s">
        <v>276</v>
      </c>
      <c r="G225" s="11"/>
      <c r="H225" s="11"/>
      <c r="I225" s="149"/>
      <c r="J225" s="150">
        <f>BK225</f>
        <v>0</v>
      </c>
      <c r="K225" s="11"/>
      <c r="L225" s="146"/>
      <c r="M225" s="151"/>
      <c r="N225" s="152"/>
      <c r="O225" s="152"/>
      <c r="P225" s="153">
        <f>SUM(P226:P227)</f>
        <v>0</v>
      </c>
      <c r="Q225" s="152"/>
      <c r="R225" s="153">
        <f>SUM(R226:R227)</f>
        <v>0</v>
      </c>
      <c r="S225" s="152"/>
      <c r="T225" s="154">
        <f>SUM(T226:T227)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147" t="s">
        <v>81</v>
      </c>
      <c r="AT225" s="155" t="s">
        <v>72</v>
      </c>
      <c r="AU225" s="155" t="s">
        <v>73</v>
      </c>
      <c r="AY225" s="147" t="s">
        <v>122</v>
      </c>
      <c r="BK225" s="156">
        <f>SUM(BK226:BK227)</f>
        <v>0</v>
      </c>
    </row>
    <row r="226" s="2" customFormat="1" ht="16.5" customHeight="1">
      <c r="A226" s="33"/>
      <c r="B226" s="157"/>
      <c r="C226" s="158" t="s">
        <v>277</v>
      </c>
      <c r="D226" s="158" t="s">
        <v>123</v>
      </c>
      <c r="E226" s="159" t="s">
        <v>278</v>
      </c>
      <c r="F226" s="160" t="s">
        <v>279</v>
      </c>
      <c r="G226" s="161" t="s">
        <v>280</v>
      </c>
      <c r="H226" s="162">
        <v>16</v>
      </c>
      <c r="I226" s="163"/>
      <c r="J226" s="164">
        <f>ROUND(I226*H226,2)</f>
        <v>0</v>
      </c>
      <c r="K226" s="165"/>
      <c r="L226" s="34"/>
      <c r="M226" s="166" t="s">
        <v>1</v>
      </c>
      <c r="N226" s="167" t="s">
        <v>38</v>
      </c>
      <c r="O226" s="72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70" t="s">
        <v>127</v>
      </c>
      <c r="AT226" s="170" t="s">
        <v>123</v>
      </c>
      <c r="AU226" s="170" t="s">
        <v>81</v>
      </c>
      <c r="AY226" s="14" t="s">
        <v>122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4" t="s">
        <v>81</v>
      </c>
      <c r="BK226" s="171">
        <f>ROUND(I226*H226,2)</f>
        <v>0</v>
      </c>
      <c r="BL226" s="14" t="s">
        <v>127</v>
      </c>
      <c r="BM226" s="170" t="s">
        <v>281</v>
      </c>
    </row>
    <row r="227" s="2" customFormat="1">
      <c r="A227" s="33"/>
      <c r="B227" s="34"/>
      <c r="C227" s="33"/>
      <c r="D227" s="172" t="s">
        <v>128</v>
      </c>
      <c r="E227" s="33"/>
      <c r="F227" s="173" t="s">
        <v>279</v>
      </c>
      <c r="G227" s="33"/>
      <c r="H227" s="33"/>
      <c r="I227" s="174"/>
      <c r="J227" s="33"/>
      <c r="K227" s="33"/>
      <c r="L227" s="34"/>
      <c r="M227" s="175"/>
      <c r="N227" s="176"/>
      <c r="O227" s="72"/>
      <c r="P227" s="72"/>
      <c r="Q227" s="72"/>
      <c r="R227" s="72"/>
      <c r="S227" s="72"/>
      <c r="T227" s="7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4" t="s">
        <v>128</v>
      </c>
      <c r="AU227" s="14" t="s">
        <v>81</v>
      </c>
    </row>
    <row r="228" s="11" customFormat="1" ht="25.92" customHeight="1">
      <c r="A228" s="11"/>
      <c r="B228" s="146"/>
      <c r="C228" s="11"/>
      <c r="D228" s="147" t="s">
        <v>72</v>
      </c>
      <c r="E228" s="148" t="s">
        <v>282</v>
      </c>
      <c r="F228" s="148" t="s">
        <v>283</v>
      </c>
      <c r="G228" s="11"/>
      <c r="H228" s="11"/>
      <c r="I228" s="149"/>
      <c r="J228" s="150">
        <f>BK228</f>
        <v>0</v>
      </c>
      <c r="K228" s="11"/>
      <c r="L228" s="146"/>
      <c r="M228" s="151"/>
      <c r="N228" s="152"/>
      <c r="O228" s="152"/>
      <c r="P228" s="153">
        <f>SUM(P229:P230)</f>
        <v>0</v>
      </c>
      <c r="Q228" s="152"/>
      <c r="R228" s="153">
        <f>SUM(R229:R230)</f>
        <v>0</v>
      </c>
      <c r="S228" s="152"/>
      <c r="T228" s="154">
        <f>SUM(T229:T230)</f>
        <v>0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R228" s="147" t="s">
        <v>81</v>
      </c>
      <c r="AT228" s="155" t="s">
        <v>72</v>
      </c>
      <c r="AU228" s="155" t="s">
        <v>73</v>
      </c>
      <c r="AY228" s="147" t="s">
        <v>122</v>
      </c>
      <c r="BK228" s="156">
        <f>SUM(BK229:BK230)</f>
        <v>0</v>
      </c>
    </row>
    <row r="229" s="2" customFormat="1" ht="37.8" customHeight="1">
      <c r="A229" s="33"/>
      <c r="B229" s="157"/>
      <c r="C229" s="158" t="s">
        <v>205</v>
      </c>
      <c r="D229" s="158" t="s">
        <v>123</v>
      </c>
      <c r="E229" s="159" t="s">
        <v>284</v>
      </c>
      <c r="F229" s="160" t="s">
        <v>285</v>
      </c>
      <c r="G229" s="161" t="s">
        <v>286</v>
      </c>
      <c r="H229" s="162">
        <v>1</v>
      </c>
      <c r="I229" s="163"/>
      <c r="J229" s="164">
        <f>ROUND(I229*H229,2)</f>
        <v>0</v>
      </c>
      <c r="K229" s="165"/>
      <c r="L229" s="34"/>
      <c r="M229" s="166" t="s">
        <v>1</v>
      </c>
      <c r="N229" s="167" t="s">
        <v>38</v>
      </c>
      <c r="O229" s="72"/>
      <c r="P229" s="168">
        <f>O229*H229</f>
        <v>0</v>
      </c>
      <c r="Q229" s="168">
        <v>0</v>
      </c>
      <c r="R229" s="168">
        <f>Q229*H229</f>
        <v>0</v>
      </c>
      <c r="S229" s="168">
        <v>0</v>
      </c>
      <c r="T229" s="169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0" t="s">
        <v>127</v>
      </c>
      <c r="AT229" s="170" t="s">
        <v>123</v>
      </c>
      <c r="AU229" s="170" t="s">
        <v>81</v>
      </c>
      <c r="AY229" s="14" t="s">
        <v>122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4" t="s">
        <v>81</v>
      </c>
      <c r="BK229" s="171">
        <f>ROUND(I229*H229,2)</f>
        <v>0</v>
      </c>
      <c r="BL229" s="14" t="s">
        <v>127</v>
      </c>
      <c r="BM229" s="170" t="s">
        <v>287</v>
      </c>
    </row>
    <row r="230" s="2" customFormat="1">
      <c r="A230" s="33"/>
      <c r="B230" s="34"/>
      <c r="C230" s="33"/>
      <c r="D230" s="172" t="s">
        <v>128</v>
      </c>
      <c r="E230" s="33"/>
      <c r="F230" s="173" t="s">
        <v>285</v>
      </c>
      <c r="G230" s="33"/>
      <c r="H230" s="33"/>
      <c r="I230" s="174"/>
      <c r="J230" s="33"/>
      <c r="K230" s="33"/>
      <c r="L230" s="34"/>
      <c r="M230" s="175"/>
      <c r="N230" s="176"/>
      <c r="O230" s="72"/>
      <c r="P230" s="72"/>
      <c r="Q230" s="72"/>
      <c r="R230" s="72"/>
      <c r="S230" s="72"/>
      <c r="T230" s="7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4" t="s">
        <v>128</v>
      </c>
      <c r="AU230" s="14" t="s">
        <v>81</v>
      </c>
    </row>
    <row r="231" s="11" customFormat="1" ht="25.92" customHeight="1">
      <c r="A231" s="11"/>
      <c r="B231" s="146"/>
      <c r="C231" s="11"/>
      <c r="D231" s="147" t="s">
        <v>72</v>
      </c>
      <c r="E231" s="148" t="s">
        <v>288</v>
      </c>
      <c r="F231" s="148" t="s">
        <v>289</v>
      </c>
      <c r="G231" s="11"/>
      <c r="H231" s="11"/>
      <c r="I231" s="149"/>
      <c r="J231" s="150">
        <f>BK231</f>
        <v>0</v>
      </c>
      <c r="K231" s="11"/>
      <c r="L231" s="146"/>
      <c r="M231" s="151"/>
      <c r="N231" s="152"/>
      <c r="O231" s="152"/>
      <c r="P231" s="153">
        <f>SUM(P232:P243)</f>
        <v>0</v>
      </c>
      <c r="Q231" s="152"/>
      <c r="R231" s="153">
        <f>SUM(R232:R243)</f>
        <v>0</v>
      </c>
      <c r="S231" s="152"/>
      <c r="T231" s="154">
        <f>SUM(T232:T243)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147" t="s">
        <v>81</v>
      </c>
      <c r="AT231" s="155" t="s">
        <v>72</v>
      </c>
      <c r="AU231" s="155" t="s">
        <v>73</v>
      </c>
      <c r="AY231" s="147" t="s">
        <v>122</v>
      </c>
      <c r="BK231" s="156">
        <f>SUM(BK232:BK243)</f>
        <v>0</v>
      </c>
    </row>
    <row r="232" s="2" customFormat="1" ht="24.15" customHeight="1">
      <c r="A232" s="33"/>
      <c r="B232" s="157"/>
      <c r="C232" s="158" t="s">
        <v>290</v>
      </c>
      <c r="D232" s="158" t="s">
        <v>123</v>
      </c>
      <c r="E232" s="159" t="s">
        <v>291</v>
      </c>
      <c r="F232" s="160" t="s">
        <v>292</v>
      </c>
      <c r="G232" s="161" t="s">
        <v>225</v>
      </c>
      <c r="H232" s="162">
        <v>4.5300000000000002</v>
      </c>
      <c r="I232" s="163"/>
      <c r="J232" s="164">
        <f>ROUND(I232*H232,2)</f>
        <v>0</v>
      </c>
      <c r="K232" s="165"/>
      <c r="L232" s="34"/>
      <c r="M232" s="166" t="s">
        <v>1</v>
      </c>
      <c r="N232" s="167" t="s">
        <v>38</v>
      </c>
      <c r="O232" s="72"/>
      <c r="P232" s="168">
        <f>O232*H232</f>
        <v>0</v>
      </c>
      <c r="Q232" s="168">
        <v>0</v>
      </c>
      <c r="R232" s="168">
        <f>Q232*H232</f>
        <v>0</v>
      </c>
      <c r="S232" s="168">
        <v>0</v>
      </c>
      <c r="T232" s="16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0" t="s">
        <v>127</v>
      </c>
      <c r="AT232" s="170" t="s">
        <v>123</v>
      </c>
      <c r="AU232" s="170" t="s">
        <v>81</v>
      </c>
      <c r="AY232" s="14" t="s">
        <v>122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4" t="s">
        <v>81</v>
      </c>
      <c r="BK232" s="171">
        <f>ROUND(I232*H232,2)</f>
        <v>0</v>
      </c>
      <c r="BL232" s="14" t="s">
        <v>127</v>
      </c>
      <c r="BM232" s="170" t="s">
        <v>293</v>
      </c>
    </row>
    <row r="233" s="2" customFormat="1">
      <c r="A233" s="33"/>
      <c r="B233" s="34"/>
      <c r="C233" s="33"/>
      <c r="D233" s="172" t="s">
        <v>128</v>
      </c>
      <c r="E233" s="33"/>
      <c r="F233" s="173" t="s">
        <v>292</v>
      </c>
      <c r="G233" s="33"/>
      <c r="H233" s="33"/>
      <c r="I233" s="174"/>
      <c r="J233" s="33"/>
      <c r="K233" s="33"/>
      <c r="L233" s="34"/>
      <c r="M233" s="175"/>
      <c r="N233" s="176"/>
      <c r="O233" s="72"/>
      <c r="P233" s="72"/>
      <c r="Q233" s="72"/>
      <c r="R233" s="72"/>
      <c r="S233" s="72"/>
      <c r="T233" s="7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4" t="s">
        <v>128</v>
      </c>
      <c r="AU233" s="14" t="s">
        <v>81</v>
      </c>
    </row>
    <row r="234" s="2" customFormat="1" ht="21.75" customHeight="1">
      <c r="A234" s="33"/>
      <c r="B234" s="157"/>
      <c r="C234" s="158" t="s">
        <v>209</v>
      </c>
      <c r="D234" s="158" t="s">
        <v>123</v>
      </c>
      <c r="E234" s="159" t="s">
        <v>294</v>
      </c>
      <c r="F234" s="160" t="s">
        <v>295</v>
      </c>
      <c r="G234" s="161" t="s">
        <v>225</v>
      </c>
      <c r="H234" s="162">
        <v>4.5300000000000002</v>
      </c>
      <c r="I234" s="163"/>
      <c r="J234" s="164">
        <f>ROUND(I234*H234,2)</f>
        <v>0</v>
      </c>
      <c r="K234" s="165"/>
      <c r="L234" s="34"/>
      <c r="M234" s="166" t="s">
        <v>1</v>
      </c>
      <c r="N234" s="167" t="s">
        <v>38</v>
      </c>
      <c r="O234" s="72"/>
      <c r="P234" s="168">
        <f>O234*H234</f>
        <v>0</v>
      </c>
      <c r="Q234" s="168">
        <v>0</v>
      </c>
      <c r="R234" s="168">
        <f>Q234*H234</f>
        <v>0</v>
      </c>
      <c r="S234" s="168">
        <v>0</v>
      </c>
      <c r="T234" s="16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0" t="s">
        <v>127</v>
      </c>
      <c r="AT234" s="170" t="s">
        <v>123</v>
      </c>
      <c r="AU234" s="170" t="s">
        <v>81</v>
      </c>
      <c r="AY234" s="14" t="s">
        <v>122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4" t="s">
        <v>81</v>
      </c>
      <c r="BK234" s="171">
        <f>ROUND(I234*H234,2)</f>
        <v>0</v>
      </c>
      <c r="BL234" s="14" t="s">
        <v>127</v>
      </c>
      <c r="BM234" s="170" t="s">
        <v>296</v>
      </c>
    </row>
    <row r="235" s="2" customFormat="1">
      <c r="A235" s="33"/>
      <c r="B235" s="34"/>
      <c r="C235" s="33"/>
      <c r="D235" s="172" t="s">
        <v>128</v>
      </c>
      <c r="E235" s="33"/>
      <c r="F235" s="173" t="s">
        <v>295</v>
      </c>
      <c r="G235" s="33"/>
      <c r="H235" s="33"/>
      <c r="I235" s="174"/>
      <c r="J235" s="33"/>
      <c r="K235" s="33"/>
      <c r="L235" s="34"/>
      <c r="M235" s="175"/>
      <c r="N235" s="176"/>
      <c r="O235" s="72"/>
      <c r="P235" s="72"/>
      <c r="Q235" s="72"/>
      <c r="R235" s="72"/>
      <c r="S235" s="72"/>
      <c r="T235" s="7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4" t="s">
        <v>128</v>
      </c>
      <c r="AU235" s="14" t="s">
        <v>81</v>
      </c>
    </row>
    <row r="236" s="2" customFormat="1" ht="24.15" customHeight="1">
      <c r="A236" s="33"/>
      <c r="B236" s="157"/>
      <c r="C236" s="158" t="s">
        <v>297</v>
      </c>
      <c r="D236" s="158" t="s">
        <v>123</v>
      </c>
      <c r="E236" s="159" t="s">
        <v>298</v>
      </c>
      <c r="F236" s="160" t="s">
        <v>299</v>
      </c>
      <c r="G236" s="161" t="s">
        <v>225</v>
      </c>
      <c r="H236" s="162">
        <v>67.956000000000003</v>
      </c>
      <c r="I236" s="163"/>
      <c r="J236" s="164">
        <f>ROUND(I236*H236,2)</f>
        <v>0</v>
      </c>
      <c r="K236" s="165"/>
      <c r="L236" s="34"/>
      <c r="M236" s="166" t="s">
        <v>1</v>
      </c>
      <c r="N236" s="167" t="s">
        <v>38</v>
      </c>
      <c r="O236" s="72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0" t="s">
        <v>127</v>
      </c>
      <c r="AT236" s="170" t="s">
        <v>123</v>
      </c>
      <c r="AU236" s="170" t="s">
        <v>81</v>
      </c>
      <c r="AY236" s="14" t="s">
        <v>122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4" t="s">
        <v>81</v>
      </c>
      <c r="BK236" s="171">
        <f>ROUND(I236*H236,2)</f>
        <v>0</v>
      </c>
      <c r="BL236" s="14" t="s">
        <v>127</v>
      </c>
      <c r="BM236" s="170" t="s">
        <v>300</v>
      </c>
    </row>
    <row r="237" s="2" customFormat="1">
      <c r="A237" s="33"/>
      <c r="B237" s="34"/>
      <c r="C237" s="33"/>
      <c r="D237" s="172" t="s">
        <v>128</v>
      </c>
      <c r="E237" s="33"/>
      <c r="F237" s="173" t="s">
        <v>299</v>
      </c>
      <c r="G237" s="33"/>
      <c r="H237" s="33"/>
      <c r="I237" s="174"/>
      <c r="J237" s="33"/>
      <c r="K237" s="33"/>
      <c r="L237" s="34"/>
      <c r="M237" s="175"/>
      <c r="N237" s="176"/>
      <c r="O237" s="72"/>
      <c r="P237" s="72"/>
      <c r="Q237" s="72"/>
      <c r="R237" s="72"/>
      <c r="S237" s="72"/>
      <c r="T237" s="7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4" t="s">
        <v>128</v>
      </c>
      <c r="AU237" s="14" t="s">
        <v>81</v>
      </c>
    </row>
    <row r="238" s="2" customFormat="1" ht="24.15" customHeight="1">
      <c r="A238" s="33"/>
      <c r="B238" s="157"/>
      <c r="C238" s="158" t="s">
        <v>213</v>
      </c>
      <c r="D238" s="158" t="s">
        <v>123</v>
      </c>
      <c r="E238" s="159" t="s">
        <v>301</v>
      </c>
      <c r="F238" s="160" t="s">
        <v>302</v>
      </c>
      <c r="G238" s="161" t="s">
        <v>225</v>
      </c>
      <c r="H238" s="162">
        <v>4.5300000000000002</v>
      </c>
      <c r="I238" s="163"/>
      <c r="J238" s="164">
        <f>ROUND(I238*H238,2)</f>
        <v>0</v>
      </c>
      <c r="K238" s="165"/>
      <c r="L238" s="34"/>
      <c r="M238" s="166" t="s">
        <v>1</v>
      </c>
      <c r="N238" s="167" t="s">
        <v>38</v>
      </c>
      <c r="O238" s="72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0" t="s">
        <v>127</v>
      </c>
      <c r="AT238" s="170" t="s">
        <v>123</v>
      </c>
      <c r="AU238" s="170" t="s">
        <v>81</v>
      </c>
      <c r="AY238" s="14" t="s">
        <v>122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4" t="s">
        <v>81</v>
      </c>
      <c r="BK238" s="171">
        <f>ROUND(I238*H238,2)</f>
        <v>0</v>
      </c>
      <c r="BL238" s="14" t="s">
        <v>127</v>
      </c>
      <c r="BM238" s="170" t="s">
        <v>303</v>
      </c>
    </row>
    <row r="239" s="2" customFormat="1">
      <c r="A239" s="33"/>
      <c r="B239" s="34"/>
      <c r="C239" s="33"/>
      <c r="D239" s="172" t="s">
        <v>128</v>
      </c>
      <c r="E239" s="33"/>
      <c r="F239" s="173" t="s">
        <v>302</v>
      </c>
      <c r="G239" s="33"/>
      <c r="H239" s="33"/>
      <c r="I239" s="174"/>
      <c r="J239" s="33"/>
      <c r="K239" s="33"/>
      <c r="L239" s="34"/>
      <c r="M239" s="175"/>
      <c r="N239" s="176"/>
      <c r="O239" s="72"/>
      <c r="P239" s="72"/>
      <c r="Q239" s="72"/>
      <c r="R239" s="72"/>
      <c r="S239" s="72"/>
      <c r="T239" s="7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4" t="s">
        <v>128</v>
      </c>
      <c r="AU239" s="14" t="s">
        <v>81</v>
      </c>
    </row>
    <row r="240" s="2" customFormat="1" ht="24.15" customHeight="1">
      <c r="A240" s="33"/>
      <c r="B240" s="157"/>
      <c r="C240" s="158" t="s">
        <v>304</v>
      </c>
      <c r="D240" s="158" t="s">
        <v>123</v>
      </c>
      <c r="E240" s="159" t="s">
        <v>305</v>
      </c>
      <c r="F240" s="160" t="s">
        <v>306</v>
      </c>
      <c r="G240" s="161" t="s">
        <v>225</v>
      </c>
      <c r="H240" s="162">
        <v>22.652000000000001</v>
      </c>
      <c r="I240" s="163"/>
      <c r="J240" s="164">
        <f>ROUND(I240*H240,2)</f>
        <v>0</v>
      </c>
      <c r="K240" s="165"/>
      <c r="L240" s="34"/>
      <c r="M240" s="166" t="s">
        <v>1</v>
      </c>
      <c r="N240" s="167" t="s">
        <v>38</v>
      </c>
      <c r="O240" s="72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0" t="s">
        <v>127</v>
      </c>
      <c r="AT240" s="170" t="s">
        <v>123</v>
      </c>
      <c r="AU240" s="170" t="s">
        <v>81</v>
      </c>
      <c r="AY240" s="14" t="s">
        <v>122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4" t="s">
        <v>81</v>
      </c>
      <c r="BK240" s="171">
        <f>ROUND(I240*H240,2)</f>
        <v>0</v>
      </c>
      <c r="BL240" s="14" t="s">
        <v>127</v>
      </c>
      <c r="BM240" s="170" t="s">
        <v>307</v>
      </c>
    </row>
    <row r="241" s="2" customFormat="1">
      <c r="A241" s="33"/>
      <c r="B241" s="34"/>
      <c r="C241" s="33"/>
      <c r="D241" s="172" t="s">
        <v>128</v>
      </c>
      <c r="E241" s="33"/>
      <c r="F241" s="173" t="s">
        <v>306</v>
      </c>
      <c r="G241" s="33"/>
      <c r="H241" s="33"/>
      <c r="I241" s="174"/>
      <c r="J241" s="33"/>
      <c r="K241" s="33"/>
      <c r="L241" s="34"/>
      <c r="M241" s="175"/>
      <c r="N241" s="176"/>
      <c r="O241" s="72"/>
      <c r="P241" s="72"/>
      <c r="Q241" s="72"/>
      <c r="R241" s="72"/>
      <c r="S241" s="72"/>
      <c r="T241" s="7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4" t="s">
        <v>128</v>
      </c>
      <c r="AU241" s="14" t="s">
        <v>81</v>
      </c>
    </row>
    <row r="242" s="2" customFormat="1" ht="33" customHeight="1">
      <c r="A242" s="33"/>
      <c r="B242" s="157"/>
      <c r="C242" s="158" t="s">
        <v>216</v>
      </c>
      <c r="D242" s="158" t="s">
        <v>123</v>
      </c>
      <c r="E242" s="159" t="s">
        <v>308</v>
      </c>
      <c r="F242" s="160" t="s">
        <v>309</v>
      </c>
      <c r="G242" s="161" t="s">
        <v>225</v>
      </c>
      <c r="H242" s="162">
        <v>4.5300000000000002</v>
      </c>
      <c r="I242" s="163"/>
      <c r="J242" s="164">
        <f>ROUND(I242*H242,2)</f>
        <v>0</v>
      </c>
      <c r="K242" s="165"/>
      <c r="L242" s="34"/>
      <c r="M242" s="166" t="s">
        <v>1</v>
      </c>
      <c r="N242" s="167" t="s">
        <v>38</v>
      </c>
      <c r="O242" s="72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0" t="s">
        <v>127</v>
      </c>
      <c r="AT242" s="170" t="s">
        <v>123</v>
      </c>
      <c r="AU242" s="170" t="s">
        <v>81</v>
      </c>
      <c r="AY242" s="14" t="s">
        <v>122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4" t="s">
        <v>81</v>
      </c>
      <c r="BK242" s="171">
        <f>ROUND(I242*H242,2)</f>
        <v>0</v>
      </c>
      <c r="BL242" s="14" t="s">
        <v>127</v>
      </c>
      <c r="BM242" s="170" t="s">
        <v>310</v>
      </c>
    </row>
    <row r="243" s="2" customFormat="1">
      <c r="A243" s="33"/>
      <c r="B243" s="34"/>
      <c r="C243" s="33"/>
      <c r="D243" s="172" t="s">
        <v>128</v>
      </c>
      <c r="E243" s="33"/>
      <c r="F243" s="173" t="s">
        <v>309</v>
      </c>
      <c r="G243" s="33"/>
      <c r="H243" s="33"/>
      <c r="I243" s="174"/>
      <c r="J243" s="33"/>
      <c r="K243" s="33"/>
      <c r="L243" s="34"/>
      <c r="M243" s="175"/>
      <c r="N243" s="176"/>
      <c r="O243" s="72"/>
      <c r="P243" s="72"/>
      <c r="Q243" s="72"/>
      <c r="R243" s="72"/>
      <c r="S243" s="72"/>
      <c r="T243" s="7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4" t="s">
        <v>128</v>
      </c>
      <c r="AU243" s="14" t="s">
        <v>81</v>
      </c>
    </row>
    <row r="244" s="11" customFormat="1" ht="25.92" customHeight="1">
      <c r="A244" s="11"/>
      <c r="B244" s="146"/>
      <c r="C244" s="11"/>
      <c r="D244" s="147" t="s">
        <v>72</v>
      </c>
      <c r="E244" s="148" t="s">
        <v>311</v>
      </c>
      <c r="F244" s="148" t="s">
        <v>312</v>
      </c>
      <c r="G244" s="11"/>
      <c r="H244" s="11"/>
      <c r="I244" s="149"/>
      <c r="J244" s="150">
        <f>BK244</f>
        <v>0</v>
      </c>
      <c r="K244" s="11"/>
      <c r="L244" s="146"/>
      <c r="M244" s="151"/>
      <c r="N244" s="152"/>
      <c r="O244" s="152"/>
      <c r="P244" s="153">
        <f>SUM(P245:P254)</f>
        <v>0</v>
      </c>
      <c r="Q244" s="152"/>
      <c r="R244" s="153">
        <f>SUM(R245:R254)</f>
        <v>0</v>
      </c>
      <c r="S244" s="152"/>
      <c r="T244" s="154">
        <f>SUM(T245:T254)</f>
        <v>0</v>
      </c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R244" s="147" t="s">
        <v>81</v>
      </c>
      <c r="AT244" s="155" t="s">
        <v>72</v>
      </c>
      <c r="AU244" s="155" t="s">
        <v>73</v>
      </c>
      <c r="AY244" s="147" t="s">
        <v>122</v>
      </c>
      <c r="BK244" s="156">
        <f>SUM(BK245:BK254)</f>
        <v>0</v>
      </c>
    </row>
    <row r="245" s="2" customFormat="1" ht="16.5" customHeight="1">
      <c r="A245" s="33"/>
      <c r="B245" s="157"/>
      <c r="C245" s="158" t="s">
        <v>313</v>
      </c>
      <c r="D245" s="158" t="s">
        <v>123</v>
      </c>
      <c r="E245" s="159" t="s">
        <v>314</v>
      </c>
      <c r="F245" s="160" t="s">
        <v>315</v>
      </c>
      <c r="G245" s="161" t="s">
        <v>316</v>
      </c>
      <c r="H245" s="162">
        <v>1</v>
      </c>
      <c r="I245" s="163"/>
      <c r="J245" s="164">
        <f>ROUND(I245*H245,2)</f>
        <v>0</v>
      </c>
      <c r="K245" s="165"/>
      <c r="L245" s="34"/>
      <c r="M245" s="166" t="s">
        <v>1</v>
      </c>
      <c r="N245" s="167" t="s">
        <v>38</v>
      </c>
      <c r="O245" s="72"/>
      <c r="P245" s="168">
        <f>O245*H245</f>
        <v>0</v>
      </c>
      <c r="Q245" s="168">
        <v>0</v>
      </c>
      <c r="R245" s="168">
        <f>Q245*H245</f>
        <v>0</v>
      </c>
      <c r="S245" s="168">
        <v>0</v>
      </c>
      <c r="T245" s="169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0" t="s">
        <v>127</v>
      </c>
      <c r="AT245" s="170" t="s">
        <v>123</v>
      </c>
      <c r="AU245" s="170" t="s">
        <v>81</v>
      </c>
      <c r="AY245" s="14" t="s">
        <v>122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14" t="s">
        <v>81</v>
      </c>
      <c r="BK245" s="171">
        <f>ROUND(I245*H245,2)</f>
        <v>0</v>
      </c>
      <c r="BL245" s="14" t="s">
        <v>127</v>
      </c>
      <c r="BM245" s="170" t="s">
        <v>317</v>
      </c>
    </row>
    <row r="246" s="2" customFormat="1">
      <c r="A246" s="33"/>
      <c r="B246" s="34"/>
      <c r="C246" s="33"/>
      <c r="D246" s="172" t="s">
        <v>128</v>
      </c>
      <c r="E246" s="33"/>
      <c r="F246" s="173" t="s">
        <v>315</v>
      </c>
      <c r="G246" s="33"/>
      <c r="H246" s="33"/>
      <c r="I246" s="174"/>
      <c r="J246" s="33"/>
      <c r="K246" s="33"/>
      <c r="L246" s="34"/>
      <c r="M246" s="175"/>
      <c r="N246" s="176"/>
      <c r="O246" s="72"/>
      <c r="P246" s="72"/>
      <c r="Q246" s="72"/>
      <c r="R246" s="72"/>
      <c r="S246" s="72"/>
      <c r="T246" s="7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4" t="s">
        <v>128</v>
      </c>
      <c r="AU246" s="14" t="s">
        <v>81</v>
      </c>
    </row>
    <row r="247" s="2" customFormat="1" ht="16.5" customHeight="1">
      <c r="A247" s="33"/>
      <c r="B247" s="157"/>
      <c r="C247" s="158" t="s">
        <v>219</v>
      </c>
      <c r="D247" s="158" t="s">
        <v>123</v>
      </c>
      <c r="E247" s="159" t="s">
        <v>318</v>
      </c>
      <c r="F247" s="160" t="s">
        <v>319</v>
      </c>
      <c r="G247" s="161" t="s">
        <v>316</v>
      </c>
      <c r="H247" s="162">
        <v>1</v>
      </c>
      <c r="I247" s="163"/>
      <c r="J247" s="164">
        <f>ROUND(I247*H247,2)</f>
        <v>0</v>
      </c>
      <c r="K247" s="165"/>
      <c r="L247" s="34"/>
      <c r="M247" s="166" t="s">
        <v>1</v>
      </c>
      <c r="N247" s="167" t="s">
        <v>38</v>
      </c>
      <c r="O247" s="72"/>
      <c r="P247" s="168">
        <f>O247*H247</f>
        <v>0</v>
      </c>
      <c r="Q247" s="168">
        <v>0</v>
      </c>
      <c r="R247" s="168">
        <f>Q247*H247</f>
        <v>0</v>
      </c>
      <c r="S247" s="168">
        <v>0</v>
      </c>
      <c r="T247" s="169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0" t="s">
        <v>127</v>
      </c>
      <c r="AT247" s="170" t="s">
        <v>123</v>
      </c>
      <c r="AU247" s="170" t="s">
        <v>81</v>
      </c>
      <c r="AY247" s="14" t="s">
        <v>122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14" t="s">
        <v>81</v>
      </c>
      <c r="BK247" s="171">
        <f>ROUND(I247*H247,2)</f>
        <v>0</v>
      </c>
      <c r="BL247" s="14" t="s">
        <v>127</v>
      </c>
      <c r="BM247" s="170" t="s">
        <v>320</v>
      </c>
    </row>
    <row r="248" s="2" customFormat="1">
      <c r="A248" s="33"/>
      <c r="B248" s="34"/>
      <c r="C248" s="33"/>
      <c r="D248" s="172" t="s">
        <v>128</v>
      </c>
      <c r="E248" s="33"/>
      <c r="F248" s="173" t="s">
        <v>319</v>
      </c>
      <c r="G248" s="33"/>
      <c r="H248" s="33"/>
      <c r="I248" s="174"/>
      <c r="J248" s="33"/>
      <c r="K248" s="33"/>
      <c r="L248" s="34"/>
      <c r="M248" s="175"/>
      <c r="N248" s="176"/>
      <c r="O248" s="72"/>
      <c r="P248" s="72"/>
      <c r="Q248" s="72"/>
      <c r="R248" s="72"/>
      <c r="S248" s="72"/>
      <c r="T248" s="7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4" t="s">
        <v>128</v>
      </c>
      <c r="AU248" s="14" t="s">
        <v>81</v>
      </c>
    </row>
    <row r="249" s="2" customFormat="1" ht="16.5" customHeight="1">
      <c r="A249" s="33"/>
      <c r="B249" s="157"/>
      <c r="C249" s="158" t="s">
        <v>321</v>
      </c>
      <c r="D249" s="158" t="s">
        <v>123</v>
      </c>
      <c r="E249" s="159" t="s">
        <v>322</v>
      </c>
      <c r="F249" s="160" t="s">
        <v>323</v>
      </c>
      <c r="G249" s="161" t="s">
        <v>316</v>
      </c>
      <c r="H249" s="162">
        <v>1</v>
      </c>
      <c r="I249" s="163"/>
      <c r="J249" s="164">
        <f>ROUND(I249*H249,2)</f>
        <v>0</v>
      </c>
      <c r="K249" s="165"/>
      <c r="L249" s="34"/>
      <c r="M249" s="166" t="s">
        <v>1</v>
      </c>
      <c r="N249" s="167" t="s">
        <v>38</v>
      </c>
      <c r="O249" s="72"/>
      <c r="P249" s="168">
        <f>O249*H249</f>
        <v>0</v>
      </c>
      <c r="Q249" s="168">
        <v>0</v>
      </c>
      <c r="R249" s="168">
        <f>Q249*H249</f>
        <v>0</v>
      </c>
      <c r="S249" s="168">
        <v>0</v>
      </c>
      <c r="T249" s="169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70" t="s">
        <v>127</v>
      </c>
      <c r="AT249" s="170" t="s">
        <v>123</v>
      </c>
      <c r="AU249" s="170" t="s">
        <v>81</v>
      </c>
      <c r="AY249" s="14" t="s">
        <v>122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4" t="s">
        <v>81</v>
      </c>
      <c r="BK249" s="171">
        <f>ROUND(I249*H249,2)</f>
        <v>0</v>
      </c>
      <c r="BL249" s="14" t="s">
        <v>127</v>
      </c>
      <c r="BM249" s="170" t="s">
        <v>324</v>
      </c>
    </row>
    <row r="250" s="2" customFormat="1">
      <c r="A250" s="33"/>
      <c r="B250" s="34"/>
      <c r="C250" s="33"/>
      <c r="D250" s="172" t="s">
        <v>128</v>
      </c>
      <c r="E250" s="33"/>
      <c r="F250" s="173" t="s">
        <v>323</v>
      </c>
      <c r="G250" s="33"/>
      <c r="H250" s="33"/>
      <c r="I250" s="174"/>
      <c r="J250" s="33"/>
      <c r="K250" s="33"/>
      <c r="L250" s="34"/>
      <c r="M250" s="175"/>
      <c r="N250" s="176"/>
      <c r="O250" s="72"/>
      <c r="P250" s="72"/>
      <c r="Q250" s="72"/>
      <c r="R250" s="72"/>
      <c r="S250" s="72"/>
      <c r="T250" s="7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4" t="s">
        <v>128</v>
      </c>
      <c r="AU250" s="14" t="s">
        <v>81</v>
      </c>
    </row>
    <row r="251" s="2" customFormat="1" ht="16.5" customHeight="1">
      <c r="A251" s="33"/>
      <c r="B251" s="157"/>
      <c r="C251" s="158" t="s">
        <v>226</v>
      </c>
      <c r="D251" s="158" t="s">
        <v>123</v>
      </c>
      <c r="E251" s="159" t="s">
        <v>325</v>
      </c>
      <c r="F251" s="160" t="s">
        <v>326</v>
      </c>
      <c r="G251" s="161" t="s">
        <v>316</v>
      </c>
      <c r="H251" s="162">
        <v>1</v>
      </c>
      <c r="I251" s="163"/>
      <c r="J251" s="164">
        <f>ROUND(I251*H251,2)</f>
        <v>0</v>
      </c>
      <c r="K251" s="165"/>
      <c r="L251" s="34"/>
      <c r="M251" s="166" t="s">
        <v>1</v>
      </c>
      <c r="N251" s="167" t="s">
        <v>38</v>
      </c>
      <c r="O251" s="72"/>
      <c r="P251" s="168">
        <f>O251*H251</f>
        <v>0</v>
      </c>
      <c r="Q251" s="168">
        <v>0</v>
      </c>
      <c r="R251" s="168">
        <f>Q251*H251</f>
        <v>0</v>
      </c>
      <c r="S251" s="168">
        <v>0</v>
      </c>
      <c r="T251" s="169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70" t="s">
        <v>127</v>
      </c>
      <c r="AT251" s="170" t="s">
        <v>123</v>
      </c>
      <c r="AU251" s="170" t="s">
        <v>81</v>
      </c>
      <c r="AY251" s="14" t="s">
        <v>122</v>
      </c>
      <c r="BE251" s="171">
        <f>IF(N251="základní",J251,0)</f>
        <v>0</v>
      </c>
      <c r="BF251" s="171">
        <f>IF(N251="snížená",J251,0)</f>
        <v>0</v>
      </c>
      <c r="BG251" s="171">
        <f>IF(N251="zákl. přenesená",J251,0)</f>
        <v>0</v>
      </c>
      <c r="BH251" s="171">
        <f>IF(N251="sníž. přenesená",J251,0)</f>
        <v>0</v>
      </c>
      <c r="BI251" s="171">
        <f>IF(N251="nulová",J251,0)</f>
        <v>0</v>
      </c>
      <c r="BJ251" s="14" t="s">
        <v>81</v>
      </c>
      <c r="BK251" s="171">
        <f>ROUND(I251*H251,2)</f>
        <v>0</v>
      </c>
      <c r="BL251" s="14" t="s">
        <v>127</v>
      </c>
      <c r="BM251" s="170" t="s">
        <v>327</v>
      </c>
    </row>
    <row r="252" s="2" customFormat="1">
      <c r="A252" s="33"/>
      <c r="B252" s="34"/>
      <c r="C252" s="33"/>
      <c r="D252" s="172" t="s">
        <v>128</v>
      </c>
      <c r="E252" s="33"/>
      <c r="F252" s="173" t="s">
        <v>326</v>
      </c>
      <c r="G252" s="33"/>
      <c r="H252" s="33"/>
      <c r="I252" s="174"/>
      <c r="J252" s="33"/>
      <c r="K252" s="33"/>
      <c r="L252" s="34"/>
      <c r="M252" s="175"/>
      <c r="N252" s="176"/>
      <c r="O252" s="72"/>
      <c r="P252" s="72"/>
      <c r="Q252" s="72"/>
      <c r="R252" s="72"/>
      <c r="S252" s="72"/>
      <c r="T252" s="7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4" t="s">
        <v>128</v>
      </c>
      <c r="AU252" s="14" t="s">
        <v>81</v>
      </c>
    </row>
    <row r="253" s="2" customFormat="1" ht="49.05" customHeight="1">
      <c r="A253" s="33"/>
      <c r="B253" s="157"/>
      <c r="C253" s="158" t="s">
        <v>328</v>
      </c>
      <c r="D253" s="158" t="s">
        <v>123</v>
      </c>
      <c r="E253" s="159" t="s">
        <v>329</v>
      </c>
      <c r="F253" s="160" t="s">
        <v>330</v>
      </c>
      <c r="G253" s="161" t="s">
        <v>316</v>
      </c>
      <c r="H253" s="162">
        <v>1</v>
      </c>
      <c r="I253" s="163"/>
      <c r="J253" s="164">
        <f>ROUND(I253*H253,2)</f>
        <v>0</v>
      </c>
      <c r="K253" s="165"/>
      <c r="L253" s="34"/>
      <c r="M253" s="166" t="s">
        <v>1</v>
      </c>
      <c r="N253" s="167" t="s">
        <v>38</v>
      </c>
      <c r="O253" s="72"/>
      <c r="P253" s="168">
        <f>O253*H253</f>
        <v>0</v>
      </c>
      <c r="Q253" s="168">
        <v>0</v>
      </c>
      <c r="R253" s="168">
        <f>Q253*H253</f>
        <v>0</v>
      </c>
      <c r="S253" s="168">
        <v>0</v>
      </c>
      <c r="T253" s="169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70" t="s">
        <v>127</v>
      </c>
      <c r="AT253" s="170" t="s">
        <v>123</v>
      </c>
      <c r="AU253" s="170" t="s">
        <v>81</v>
      </c>
      <c r="AY253" s="14" t="s">
        <v>122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4" t="s">
        <v>81</v>
      </c>
      <c r="BK253" s="171">
        <f>ROUND(I253*H253,2)</f>
        <v>0</v>
      </c>
      <c r="BL253" s="14" t="s">
        <v>127</v>
      </c>
      <c r="BM253" s="170" t="s">
        <v>182</v>
      </c>
    </row>
    <row r="254" s="2" customFormat="1">
      <c r="A254" s="33"/>
      <c r="B254" s="34"/>
      <c r="C254" s="33"/>
      <c r="D254" s="172" t="s">
        <v>128</v>
      </c>
      <c r="E254" s="33"/>
      <c r="F254" s="173" t="s">
        <v>330</v>
      </c>
      <c r="G254" s="33"/>
      <c r="H254" s="33"/>
      <c r="I254" s="174"/>
      <c r="J254" s="33"/>
      <c r="K254" s="33"/>
      <c r="L254" s="34"/>
      <c r="M254" s="175"/>
      <c r="N254" s="176"/>
      <c r="O254" s="72"/>
      <c r="P254" s="72"/>
      <c r="Q254" s="72"/>
      <c r="R254" s="72"/>
      <c r="S254" s="72"/>
      <c r="T254" s="7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4" t="s">
        <v>128</v>
      </c>
      <c r="AU254" s="14" t="s">
        <v>81</v>
      </c>
    </row>
    <row r="255" s="11" customFormat="1" ht="25.92" customHeight="1">
      <c r="A255" s="11"/>
      <c r="B255" s="146"/>
      <c r="C255" s="11"/>
      <c r="D255" s="147" t="s">
        <v>72</v>
      </c>
      <c r="E255" s="148" t="s">
        <v>331</v>
      </c>
      <c r="F255" s="148" t="s">
        <v>332</v>
      </c>
      <c r="G255" s="11"/>
      <c r="H255" s="11"/>
      <c r="I255" s="149"/>
      <c r="J255" s="150">
        <f>BK255</f>
        <v>0</v>
      </c>
      <c r="K255" s="11"/>
      <c r="L255" s="146"/>
      <c r="M255" s="151"/>
      <c r="N255" s="152"/>
      <c r="O255" s="152"/>
      <c r="P255" s="153">
        <f>SUM(P256:P257)</f>
        <v>0</v>
      </c>
      <c r="Q255" s="152"/>
      <c r="R255" s="153">
        <f>SUM(R256:R257)</f>
        <v>0</v>
      </c>
      <c r="S255" s="152"/>
      <c r="T255" s="154">
        <f>SUM(T256:T257)</f>
        <v>0</v>
      </c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R255" s="147" t="s">
        <v>81</v>
      </c>
      <c r="AT255" s="155" t="s">
        <v>72</v>
      </c>
      <c r="AU255" s="155" t="s">
        <v>73</v>
      </c>
      <c r="AY255" s="147" t="s">
        <v>122</v>
      </c>
      <c r="BK255" s="156">
        <f>SUM(BK256:BK257)</f>
        <v>0</v>
      </c>
    </row>
    <row r="256" s="2" customFormat="1" ht="16.5" customHeight="1">
      <c r="A256" s="33"/>
      <c r="B256" s="157"/>
      <c r="C256" s="158" t="s">
        <v>232</v>
      </c>
      <c r="D256" s="158" t="s">
        <v>123</v>
      </c>
      <c r="E256" s="159" t="s">
        <v>333</v>
      </c>
      <c r="F256" s="160" t="s">
        <v>334</v>
      </c>
      <c r="G256" s="161" t="s">
        <v>316</v>
      </c>
      <c r="H256" s="162">
        <v>1</v>
      </c>
      <c r="I256" s="163"/>
      <c r="J256" s="164">
        <f>ROUND(I256*H256,2)</f>
        <v>0</v>
      </c>
      <c r="K256" s="165"/>
      <c r="L256" s="34"/>
      <c r="M256" s="166" t="s">
        <v>1</v>
      </c>
      <c r="N256" s="167" t="s">
        <v>38</v>
      </c>
      <c r="O256" s="72"/>
      <c r="P256" s="168">
        <f>O256*H256</f>
        <v>0</v>
      </c>
      <c r="Q256" s="168">
        <v>0</v>
      </c>
      <c r="R256" s="168">
        <f>Q256*H256</f>
        <v>0</v>
      </c>
      <c r="S256" s="168">
        <v>0</v>
      </c>
      <c r="T256" s="169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0" t="s">
        <v>127</v>
      </c>
      <c r="AT256" s="170" t="s">
        <v>123</v>
      </c>
      <c r="AU256" s="170" t="s">
        <v>81</v>
      </c>
      <c r="AY256" s="14" t="s">
        <v>122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4" t="s">
        <v>81</v>
      </c>
      <c r="BK256" s="171">
        <f>ROUND(I256*H256,2)</f>
        <v>0</v>
      </c>
      <c r="BL256" s="14" t="s">
        <v>127</v>
      </c>
      <c r="BM256" s="170" t="s">
        <v>196</v>
      </c>
    </row>
    <row r="257" s="2" customFormat="1">
      <c r="A257" s="33"/>
      <c r="B257" s="34"/>
      <c r="C257" s="33"/>
      <c r="D257" s="172" t="s">
        <v>128</v>
      </c>
      <c r="E257" s="33"/>
      <c r="F257" s="173" t="s">
        <v>334</v>
      </c>
      <c r="G257" s="33"/>
      <c r="H257" s="33"/>
      <c r="I257" s="174"/>
      <c r="J257" s="33"/>
      <c r="K257" s="33"/>
      <c r="L257" s="34"/>
      <c r="M257" s="179"/>
      <c r="N257" s="180"/>
      <c r="O257" s="181"/>
      <c r="P257" s="181"/>
      <c r="Q257" s="181"/>
      <c r="R257" s="181"/>
      <c r="S257" s="181"/>
      <c r="T257" s="182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4" t="s">
        <v>128</v>
      </c>
      <c r="AU257" s="14" t="s">
        <v>81</v>
      </c>
    </row>
    <row r="258" s="2" customFormat="1" ht="6.96" customHeight="1">
      <c r="A258" s="33"/>
      <c r="B258" s="55"/>
      <c r="C258" s="56"/>
      <c r="D258" s="56"/>
      <c r="E258" s="56"/>
      <c r="F258" s="56"/>
      <c r="G258" s="56"/>
      <c r="H258" s="56"/>
      <c r="I258" s="56"/>
      <c r="J258" s="56"/>
      <c r="K258" s="56"/>
      <c r="L258" s="34"/>
      <c r="M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</row>
  </sheetData>
  <autoFilter ref="C130:K257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DESKTOP-DIV9H0Q\MK</dc:creator>
  <cp:lastModifiedBy>DESKTOP-DIV9H0Q\MK</cp:lastModifiedBy>
  <dcterms:created xsi:type="dcterms:W3CDTF">2023-11-21T09:44:20Z</dcterms:created>
  <dcterms:modified xsi:type="dcterms:W3CDTF">2023-11-21T09:44:22Z</dcterms:modified>
</cp:coreProperties>
</file>